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8"/>
  <workbookPr/>
  <mc:AlternateContent xmlns:mc="http://schemas.openxmlformats.org/markup-compatibility/2006">
    <mc:Choice Requires="x15">
      <x15ac:absPath xmlns:x15ac="http://schemas.microsoft.com/office/spreadsheetml/2010/11/ac" url="/Users/sofia.piustonen/Downloads/"/>
    </mc:Choice>
  </mc:AlternateContent>
  <xr:revisionPtr revIDLastSave="0" documentId="13_ncr:1_{8447A085-338E-9A4B-B7C0-4894FA56CD4C}" xr6:coauthVersionLast="47" xr6:coauthVersionMax="47" xr10:uidLastSave="{00000000-0000-0000-0000-000000000000}"/>
  <bookViews>
    <workbookView xWindow="420" yWindow="760" windowWidth="28020" windowHeight="16420" tabRatio="593" activeTab="4" xr2:uid="{12593A29-F451-4ABE-8B36-5FD120FF13B9}"/>
  </bookViews>
  <sheets>
    <sheet name="Section 2" sheetId="4" r:id="rId1"/>
    <sheet name="Section 3" sheetId="5" r:id="rId2"/>
    <sheet name="Section 4" sheetId="6" r:id="rId3"/>
    <sheet name="Section 5" sheetId="7" r:id="rId4"/>
    <sheet name="Section 6" sheetId="8" r:id="rId5"/>
  </sheets>
  <definedNames>
    <definedName name="Slicer_Supplier">#N/A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18" i="8" l="1"/>
  <c r="J18" i="8"/>
  <c r="I18" i="8"/>
  <c r="L17" i="8"/>
  <c r="L16" i="8"/>
  <c r="L15" i="8"/>
  <c r="L14" i="8"/>
  <c r="L13" i="8"/>
  <c r="L12" i="8"/>
  <c r="L11" i="8"/>
  <c r="L10" i="8"/>
  <c r="L9" i="8"/>
  <c r="L8" i="8"/>
  <c r="L7" i="8"/>
  <c r="L6" i="8"/>
  <c r="L18" i="8" s="1"/>
  <c r="P27" i="7" l="1"/>
  <c r="N27" i="7"/>
  <c r="M27" i="7"/>
  <c r="O26" i="7"/>
  <c r="O25" i="7"/>
  <c r="O24" i="7"/>
  <c r="O23" i="7"/>
  <c r="O22" i="7"/>
  <c r="O21" i="7"/>
  <c r="O20" i="7"/>
  <c r="O19" i="7"/>
  <c r="O18" i="7"/>
  <c r="O17" i="7"/>
  <c r="O16" i="7"/>
  <c r="O15" i="7"/>
  <c r="O14" i="7"/>
  <c r="O13" i="7"/>
  <c r="O12" i="7"/>
  <c r="O11" i="7"/>
  <c r="O10" i="7"/>
  <c r="O9" i="7"/>
  <c r="O8" i="7"/>
  <c r="O7" i="7"/>
  <c r="O6" i="7"/>
  <c r="O27" i="7" s="1"/>
  <c r="L40" i="6"/>
  <c r="K40" i="6"/>
  <c r="J40" i="6"/>
  <c r="L39" i="6"/>
  <c r="K39" i="6"/>
  <c r="J39" i="6"/>
  <c r="L38" i="6"/>
  <c r="K38" i="6"/>
  <c r="J38" i="6"/>
  <c r="L37" i="6"/>
  <c r="K37" i="6"/>
  <c r="J37" i="6"/>
  <c r="L36" i="6"/>
  <c r="K36" i="6"/>
  <c r="J36" i="6"/>
  <c r="L35" i="6"/>
  <c r="K35" i="6"/>
  <c r="J35" i="6"/>
  <c r="L34" i="6"/>
  <c r="K34" i="6"/>
  <c r="J34" i="6"/>
  <c r="M28" i="6"/>
  <c r="M27" i="6"/>
  <c r="M26" i="6"/>
  <c r="M25" i="6"/>
  <c r="I25" i="6"/>
  <c r="I37" i="6" s="1"/>
  <c r="M24" i="6"/>
  <c r="M23" i="6"/>
  <c r="I23" i="6"/>
  <c r="N23" i="6" s="1"/>
  <c r="M35" i="6" s="1"/>
  <c r="M22" i="6"/>
  <c r="I22" i="6"/>
  <c r="I34" i="6" s="1"/>
  <c r="N15" i="6"/>
  <c r="L15" i="6"/>
  <c r="K15" i="6"/>
  <c r="J15" i="6"/>
  <c r="I15" i="6"/>
  <c r="M14" i="6"/>
  <c r="I28" i="6" s="1"/>
  <c r="M13" i="6"/>
  <c r="I27" i="6" s="1"/>
  <c r="M12" i="6"/>
  <c r="I26" i="6" s="1"/>
  <c r="M11" i="6"/>
  <c r="M10" i="6"/>
  <c r="I24" i="6" s="1"/>
  <c r="M9" i="6"/>
  <c r="M8" i="6"/>
  <c r="M15" i="6" s="1"/>
  <c r="N26" i="6" l="1"/>
  <c r="M38" i="6" s="1"/>
  <c r="I38" i="6"/>
  <c r="N38" i="6" s="1"/>
  <c r="I39" i="6"/>
  <c r="N27" i="6"/>
  <c r="M39" i="6" s="1"/>
  <c r="N28" i="6"/>
  <c r="M40" i="6" s="1"/>
  <c r="I40" i="6"/>
  <c r="N40" i="6" s="1"/>
  <c r="I36" i="6"/>
  <c r="N24" i="6"/>
  <c r="M36" i="6" s="1"/>
  <c r="N25" i="6"/>
  <c r="M37" i="6" s="1"/>
  <c r="N37" i="6" s="1"/>
  <c r="N22" i="6"/>
  <c r="M34" i="6" s="1"/>
  <c r="N34" i="6" s="1"/>
  <c r="I35" i="6"/>
  <c r="N35" i="6" s="1"/>
  <c r="N39" i="6" l="1"/>
  <c r="N36" i="6"/>
  <c r="I34" i="5"/>
  <c r="L33" i="5"/>
  <c r="K33" i="5"/>
  <c r="J33" i="5"/>
  <c r="I33" i="5"/>
  <c r="L32" i="5"/>
  <c r="K32" i="5"/>
  <c r="J32" i="5"/>
  <c r="I32" i="5"/>
  <c r="L31" i="5"/>
  <c r="K31" i="5"/>
  <c r="J31" i="5"/>
  <c r="I31" i="5"/>
  <c r="M29" i="5"/>
  <c r="L29" i="5"/>
  <c r="K29" i="5"/>
  <c r="J29" i="5"/>
  <c r="I29" i="5"/>
  <c r="M28" i="5"/>
  <c r="M27" i="5"/>
  <c r="M26" i="5"/>
  <c r="M25" i="5"/>
  <c r="M24" i="5"/>
  <c r="M23" i="5"/>
  <c r="M22" i="5"/>
  <c r="M33" i="5" s="1"/>
  <c r="J15" i="5"/>
  <c r="M14" i="5"/>
  <c r="L14" i="5"/>
  <c r="L13" i="5"/>
  <c r="M13" i="5" s="1"/>
  <c r="L12" i="5"/>
  <c r="M12" i="5" s="1"/>
  <c r="L11" i="5"/>
  <c r="L15" i="5" s="1"/>
  <c r="M10" i="5"/>
  <c r="L10" i="5"/>
  <c r="L9" i="5"/>
  <c r="M9" i="5" s="1"/>
  <c r="L8" i="5"/>
  <c r="M8" i="5" s="1"/>
  <c r="N21" i="4"/>
  <c r="L21" i="4"/>
  <c r="K21" i="4"/>
  <c r="J21" i="4"/>
  <c r="I21" i="4"/>
  <c r="O19" i="4"/>
  <c r="K23" i="4" s="1"/>
  <c r="N19" i="4"/>
  <c r="M19" i="4"/>
  <c r="L19" i="4"/>
  <c r="K19" i="4"/>
  <c r="J19" i="4"/>
  <c r="I19" i="4"/>
  <c r="O18" i="4"/>
  <c r="O17" i="4"/>
  <c r="O16" i="4"/>
  <c r="O15" i="4"/>
  <c r="O14" i="4"/>
  <c r="O13" i="4"/>
  <c r="O12" i="4"/>
  <c r="M32" i="5" l="1"/>
  <c r="M11" i="5"/>
  <c r="M15" i="5" s="1"/>
  <c r="M31" i="5"/>
  <c r="O21" i="4"/>
  <c r="K24" i="4" s="1"/>
</calcChain>
</file>

<file path=xl/sharedStrings.xml><?xml version="1.0" encoding="utf-8"?>
<sst xmlns="http://schemas.openxmlformats.org/spreadsheetml/2006/main" count="244" uniqueCount="184">
  <si>
    <t>Date</t>
  </si>
  <si>
    <t>Weekly Employee Timesheet</t>
  </si>
  <si>
    <t>Total hrs</t>
  </si>
  <si>
    <t>Rate/Hour</t>
  </si>
  <si>
    <t>Total Pay</t>
  </si>
  <si>
    <t>Total Hours reported</t>
  </si>
  <si>
    <t>1 New Street</t>
  </si>
  <si>
    <t>Oldtown</t>
  </si>
  <si>
    <t>Springfield</t>
  </si>
  <si>
    <t>The Great Company</t>
  </si>
  <si>
    <t>Employee Name:</t>
  </si>
  <si>
    <t>Supervisor Name:</t>
  </si>
  <si>
    <t>Week ending:</t>
  </si>
  <si>
    <t>Regular [h].mm</t>
  </si>
  <si>
    <t>Overtime [h].mm</t>
  </si>
  <si>
    <t>Vacation [h].mm</t>
  </si>
  <si>
    <t>Unpaid [h].mm</t>
  </si>
  <si>
    <t>Sylvia Foot</t>
  </si>
  <si>
    <t>Total [h].mm</t>
  </si>
  <si>
    <t>Other [h].mm</t>
  </si>
  <si>
    <t>Sick [h].mm</t>
  </si>
  <si>
    <t>Instructions</t>
  </si>
  <si>
    <r>
      <t xml:space="preserve">Select </t>
    </r>
    <r>
      <rPr>
        <b/>
        <sz val="8"/>
        <color theme="0"/>
        <rFont val="Aptos Narrow"/>
        <scheme val="minor"/>
      </rPr>
      <t>I20:O21</t>
    </r>
    <r>
      <rPr>
        <sz val="8"/>
        <color theme="0"/>
        <rFont val="Aptos Narrow"/>
        <family val="2"/>
        <scheme val="minor"/>
      </rPr>
      <t xml:space="preserve"> → </t>
    </r>
    <r>
      <rPr>
        <u/>
        <sz val="8"/>
        <color theme="0"/>
        <rFont val="Aptos Narrow (Body)"/>
      </rPr>
      <t>Home</t>
    </r>
    <r>
      <rPr>
        <sz val="8"/>
        <color theme="0"/>
        <rFont val="Aptos Narrow (Body)"/>
      </rPr>
      <t xml:space="preserve"> tab → </t>
    </r>
    <r>
      <rPr>
        <u/>
        <sz val="8"/>
        <color theme="0"/>
        <rFont val="Aptos Narrow (Body)"/>
      </rPr>
      <t>Number</t>
    </r>
    <r>
      <rPr>
        <sz val="8"/>
        <color theme="0"/>
        <rFont val="Aptos Narrow (Body)"/>
      </rPr>
      <t xml:space="preserve"> group →  </t>
    </r>
    <r>
      <rPr>
        <u/>
        <sz val="8"/>
        <color theme="0"/>
        <rFont val="Aptos Narrow (Body)"/>
      </rPr>
      <t>Number Forma</t>
    </r>
    <r>
      <rPr>
        <sz val="8"/>
        <color theme="0"/>
        <rFont val="Aptos Narrow (Body)"/>
      </rPr>
      <t xml:space="preserve">t → </t>
    </r>
    <r>
      <rPr>
        <u/>
        <sz val="8"/>
        <color theme="0"/>
        <rFont val="Aptos Narrow (Body)"/>
      </rPr>
      <t>More Number Formats...</t>
    </r>
    <r>
      <rPr>
        <sz val="8"/>
        <color theme="0"/>
        <rFont val="Aptos Narrow (Body)"/>
      </rPr>
      <t xml:space="preserve"> </t>
    </r>
    <r>
      <rPr>
        <sz val="8"/>
        <color theme="0"/>
        <rFont val="Aptos Narrow"/>
        <family val="2"/>
        <scheme val="minor"/>
      </rPr>
      <t xml:space="preserve"> → choose the</t>
    </r>
    <r>
      <rPr>
        <b/>
        <sz val="8"/>
        <color theme="0"/>
        <rFont val="Aptos Narrow"/>
        <scheme val="minor"/>
      </rPr>
      <t xml:space="preserve"> $</t>
    </r>
    <r>
      <rPr>
        <sz val="8"/>
        <color theme="0"/>
        <rFont val="Aptos Narrow"/>
        <family val="2"/>
        <scheme val="minor"/>
      </rPr>
      <t xml:space="preserve"> symbol.</t>
    </r>
  </si>
  <si>
    <r>
      <t>Select</t>
    </r>
    <r>
      <rPr>
        <b/>
        <sz val="8"/>
        <color theme="0"/>
        <rFont val="Aptos Narrow"/>
        <scheme val="minor"/>
      </rPr>
      <t xml:space="preserve"> I12:O18</t>
    </r>
    <r>
      <rPr>
        <sz val="8"/>
        <color theme="0"/>
        <rFont val="Aptos Narrow"/>
        <family val="2"/>
        <scheme val="minor"/>
      </rPr>
      <t>, right-click →</t>
    </r>
    <r>
      <rPr>
        <u/>
        <sz val="8"/>
        <color theme="0"/>
        <rFont val="Aptos Narrow (Body)"/>
      </rPr>
      <t xml:space="preserve"> Format Cells...</t>
    </r>
    <r>
      <rPr>
        <sz val="8"/>
        <color theme="0"/>
        <rFont val="Aptos Narrow"/>
        <family val="2"/>
        <scheme val="minor"/>
      </rPr>
      <t xml:space="preserve"> → </t>
    </r>
    <r>
      <rPr>
        <u/>
        <sz val="8"/>
        <color theme="0"/>
        <rFont val="Aptos Narrow (Body)"/>
      </rPr>
      <t>Custom</t>
    </r>
    <r>
      <rPr>
        <sz val="8"/>
        <color theme="0"/>
        <rFont val="Aptos Narrow"/>
        <family val="2"/>
        <scheme val="minor"/>
      </rPr>
      <t xml:space="preserve"> → in </t>
    </r>
    <r>
      <rPr>
        <u/>
        <sz val="8"/>
        <color theme="0"/>
        <rFont val="Aptos Narrow (Body)"/>
      </rPr>
      <t>Type</t>
    </r>
    <r>
      <rPr>
        <sz val="8"/>
        <color theme="0"/>
        <rFont val="Aptos Narrow"/>
        <family val="2"/>
        <scheme val="minor"/>
      </rPr>
      <t xml:space="preserve"> enter </t>
    </r>
    <r>
      <rPr>
        <b/>
        <sz val="8"/>
        <color theme="0"/>
        <rFont val="Aptos Narrow"/>
        <scheme val="minor"/>
      </rPr>
      <t>0.00</t>
    </r>
    <r>
      <rPr>
        <sz val="8"/>
        <color theme="0"/>
        <rFont val="Aptos Narrow"/>
        <family val="2"/>
        <scheme val="minor"/>
      </rPr>
      <t>.</t>
    </r>
  </si>
  <si>
    <r>
      <t xml:space="preserve">Select </t>
    </r>
    <r>
      <rPr>
        <b/>
        <sz val="8"/>
        <color theme="0"/>
        <rFont val="Aptos Narrow"/>
        <scheme val="minor"/>
      </rPr>
      <t>H12:H18</t>
    </r>
    <r>
      <rPr>
        <sz val="8"/>
        <color theme="0"/>
        <rFont val="Aptos Narrow"/>
        <family val="2"/>
        <scheme val="minor"/>
      </rPr>
      <t xml:space="preserve"> → </t>
    </r>
    <r>
      <rPr>
        <u/>
        <sz val="8"/>
        <color theme="0"/>
        <rFont val="Aptos Narrow (Body)"/>
      </rPr>
      <t>Home</t>
    </r>
    <r>
      <rPr>
        <sz val="8"/>
        <color theme="0"/>
        <rFont val="Aptos Narrow"/>
        <family val="2"/>
        <scheme val="minor"/>
      </rPr>
      <t xml:space="preserve"> tab → </t>
    </r>
    <r>
      <rPr>
        <u/>
        <sz val="8"/>
        <color theme="0"/>
        <rFont val="Aptos Narrow (Body)"/>
      </rPr>
      <t>Number</t>
    </r>
    <r>
      <rPr>
        <sz val="8"/>
        <color theme="0"/>
        <rFont val="Aptos Narrow"/>
        <family val="2"/>
        <scheme val="minor"/>
      </rPr>
      <t xml:space="preserve"> group →  </t>
    </r>
    <r>
      <rPr>
        <u/>
        <sz val="8"/>
        <color theme="0"/>
        <rFont val="Aptos Narrow (Body)"/>
      </rPr>
      <t>Number Format</t>
    </r>
    <r>
      <rPr>
        <sz val="8"/>
        <color theme="0"/>
        <rFont val="Aptos Narrow"/>
        <family val="2"/>
        <scheme val="minor"/>
      </rPr>
      <t xml:space="preserve"> →</t>
    </r>
    <r>
      <rPr>
        <u/>
        <sz val="8"/>
        <color theme="0"/>
        <rFont val="Aptos Narrow (Body)"/>
      </rPr>
      <t xml:space="preserve"> More Number Formats...</t>
    </r>
    <r>
      <rPr>
        <sz val="8"/>
        <color theme="0"/>
        <rFont val="Aptos Narrow"/>
        <family val="2"/>
        <scheme val="minor"/>
      </rPr>
      <t xml:space="preserve"> → choose </t>
    </r>
    <r>
      <rPr>
        <b/>
        <sz val="8"/>
        <color theme="0"/>
        <rFont val="Aptos Narrow"/>
        <scheme val="minor"/>
      </rPr>
      <t>English (US) i</t>
    </r>
    <r>
      <rPr>
        <sz val="8"/>
        <color theme="0"/>
        <rFont val="Aptos Narrow"/>
        <scheme val="minor"/>
      </rPr>
      <t xml:space="preserve">n the  </t>
    </r>
    <r>
      <rPr>
        <u/>
        <sz val="8"/>
        <color theme="0"/>
        <rFont val="Aptos Narrow (Body)"/>
      </rPr>
      <t>Language (location)</t>
    </r>
    <r>
      <rPr>
        <sz val="8"/>
        <color theme="0"/>
        <rFont val="Aptos Narrow"/>
        <scheme val="minor"/>
      </rPr>
      <t xml:space="preserve"> field</t>
    </r>
    <r>
      <rPr>
        <sz val="8"/>
        <color theme="0"/>
        <rFont val="Aptos Narrow"/>
        <family val="2"/>
        <scheme val="minor"/>
      </rPr>
      <t>.</t>
    </r>
  </si>
  <si>
    <r>
      <t xml:space="preserve">Select </t>
    </r>
    <r>
      <rPr>
        <b/>
        <sz val="8"/>
        <color theme="0"/>
        <rFont val="Aptos Narrow"/>
        <scheme val="minor"/>
      </rPr>
      <t>M29</t>
    </r>
    <r>
      <rPr>
        <sz val="8"/>
        <color theme="0"/>
        <rFont val="Aptos Narrow"/>
        <family val="2"/>
        <scheme val="minor"/>
      </rPr>
      <t xml:space="preserve"> → click </t>
    </r>
    <r>
      <rPr>
        <u/>
        <sz val="8"/>
        <color theme="0"/>
        <rFont val="Aptos Narrow (Body)"/>
      </rPr>
      <t>fx</t>
    </r>
    <r>
      <rPr>
        <sz val="8"/>
        <color theme="0"/>
        <rFont val="Aptos Narrow"/>
        <family val="2"/>
        <scheme val="minor"/>
      </rPr>
      <t xml:space="preserve"> → choose </t>
    </r>
    <r>
      <rPr>
        <u/>
        <sz val="8"/>
        <color theme="0"/>
        <rFont val="Aptos Narrow (Body)"/>
      </rPr>
      <t xml:space="preserve">SUM </t>
    </r>
    <r>
      <rPr>
        <sz val="8"/>
        <color theme="0"/>
        <rFont val="Aptos Narrow (Body)"/>
      </rPr>
      <t xml:space="preserve">→ click </t>
    </r>
    <r>
      <rPr>
        <u/>
        <sz val="8"/>
        <color theme="0"/>
        <rFont val="Aptos Narrow (Body)"/>
      </rPr>
      <t>OK</t>
    </r>
    <r>
      <rPr>
        <sz val="8"/>
        <color theme="0"/>
        <rFont val="Aptos Narrow"/>
        <family val="2"/>
        <scheme val="minor"/>
      </rPr>
      <t xml:space="preserve">.
Add the ranges:
  • </t>
    </r>
    <r>
      <rPr>
        <u/>
        <sz val="8"/>
        <color theme="0"/>
        <rFont val="Aptos Narrow (Body)"/>
      </rPr>
      <t>Number 1:</t>
    </r>
    <r>
      <rPr>
        <sz val="8"/>
        <color theme="0"/>
        <rFont val="Aptos Narrow"/>
        <family val="2"/>
        <scheme val="minor"/>
      </rPr>
      <t xml:space="preserve"> → </t>
    </r>
    <r>
      <rPr>
        <b/>
        <sz val="8"/>
        <color theme="0"/>
        <rFont val="Aptos Narrow"/>
        <scheme val="minor"/>
      </rPr>
      <t>I22:I28</t>
    </r>
    <r>
      <rPr>
        <sz val="8"/>
        <color theme="0"/>
        <rFont val="Aptos Narrow"/>
        <scheme val="minor"/>
      </rPr>
      <t>;</t>
    </r>
    <r>
      <rPr>
        <sz val="8"/>
        <color theme="0"/>
        <rFont val="Aptos Narrow"/>
        <family val="2"/>
        <scheme val="minor"/>
      </rPr>
      <t xml:space="preserve">
  • </t>
    </r>
    <r>
      <rPr>
        <u/>
        <sz val="8"/>
        <color theme="0"/>
        <rFont val="Aptos Narrow (Body)"/>
      </rPr>
      <t>Number 2:</t>
    </r>
    <r>
      <rPr>
        <sz val="8"/>
        <color theme="0"/>
        <rFont val="Aptos Narrow"/>
        <family val="2"/>
        <scheme val="minor"/>
      </rPr>
      <t xml:space="preserve"> → </t>
    </r>
    <r>
      <rPr>
        <b/>
        <sz val="8"/>
        <color theme="0"/>
        <rFont val="Aptos Narrow"/>
        <scheme val="minor"/>
      </rPr>
      <t>J22:J28</t>
    </r>
    <r>
      <rPr>
        <sz val="8"/>
        <color theme="0"/>
        <rFont val="Aptos Narrow"/>
        <scheme val="minor"/>
      </rPr>
      <t>;</t>
    </r>
    <r>
      <rPr>
        <sz val="8"/>
        <color theme="0"/>
        <rFont val="Aptos Narrow"/>
        <family val="2"/>
        <scheme val="minor"/>
      </rPr>
      <t xml:space="preserve">
  • </t>
    </r>
    <r>
      <rPr>
        <u/>
        <sz val="8"/>
        <color theme="0"/>
        <rFont val="Aptos Narrow (Body)"/>
      </rPr>
      <t>Number 3:</t>
    </r>
    <r>
      <rPr>
        <sz val="8"/>
        <color theme="0"/>
        <rFont val="Aptos Narrow"/>
        <family val="2"/>
        <scheme val="minor"/>
      </rPr>
      <t xml:space="preserve"> → </t>
    </r>
    <r>
      <rPr>
        <b/>
        <sz val="8"/>
        <color theme="0"/>
        <rFont val="Aptos Narrow"/>
        <scheme val="minor"/>
      </rPr>
      <t>K22:K28</t>
    </r>
    <r>
      <rPr>
        <sz val="8"/>
        <color theme="0"/>
        <rFont val="Aptos Narrow"/>
        <scheme val="minor"/>
      </rPr>
      <t>;</t>
    </r>
    <r>
      <rPr>
        <sz val="8"/>
        <color theme="0"/>
        <rFont val="Aptos Narrow"/>
        <family val="2"/>
        <scheme val="minor"/>
      </rPr>
      <t xml:space="preserve">
  • </t>
    </r>
    <r>
      <rPr>
        <u/>
        <sz val="8"/>
        <color theme="0"/>
        <rFont val="Aptos Narrow (Body)"/>
      </rPr>
      <t>Number 4:</t>
    </r>
    <r>
      <rPr>
        <sz val="8"/>
        <color theme="0"/>
        <rFont val="Aptos Narrow"/>
        <family val="2"/>
        <scheme val="minor"/>
      </rPr>
      <t xml:space="preserve"> → </t>
    </r>
    <r>
      <rPr>
        <b/>
        <sz val="8"/>
        <color theme="0"/>
        <rFont val="Aptos Narrow"/>
        <scheme val="minor"/>
      </rPr>
      <t>L22:L28</t>
    </r>
    <r>
      <rPr>
        <sz val="8"/>
        <color theme="0"/>
        <rFont val="Aptos Narrow"/>
        <family val="2"/>
        <scheme val="minor"/>
      </rPr>
      <t xml:space="preserve">;
Click </t>
    </r>
    <r>
      <rPr>
        <u/>
        <sz val="8"/>
        <color theme="0"/>
        <rFont val="Aptos Narrow (Body)"/>
      </rPr>
      <t>OK</t>
    </r>
    <r>
      <rPr>
        <sz val="8"/>
        <color theme="0"/>
        <rFont val="Aptos Narrow"/>
        <family val="2"/>
        <scheme val="minor"/>
      </rPr>
      <t>.</t>
    </r>
  </si>
  <si>
    <t>Weekly Sales Report</t>
  </si>
  <si>
    <t>Department:</t>
  </si>
  <si>
    <t>FURNITURE</t>
  </si>
  <si>
    <t>Product ID</t>
  </si>
  <si>
    <t>Description</t>
  </si>
  <si>
    <t>Quantity</t>
  </si>
  <si>
    <t>Price per Unit</t>
  </si>
  <si>
    <t>Sales Tax</t>
  </si>
  <si>
    <t>Totals</t>
  </si>
  <si>
    <t>795.090.003</t>
  </si>
  <si>
    <t>Eloise Sofa</t>
  </si>
  <si>
    <t>102.392.808</t>
  </si>
  <si>
    <t>Bridger Nightstand</t>
  </si>
  <si>
    <t>903.889.782</t>
  </si>
  <si>
    <t>Agatha Armchair</t>
  </si>
  <si>
    <t>805.050.209</t>
  </si>
  <si>
    <t>Varley Table</t>
  </si>
  <si>
    <t>904.372.383</t>
  </si>
  <si>
    <t>Brimsley TV Bench</t>
  </si>
  <si>
    <t>205.100.052</t>
  </si>
  <si>
    <t>Mondrich Shelf Unit</t>
  </si>
  <si>
    <t>705.067.467</t>
  </si>
  <si>
    <t>Fife Desk</t>
  </si>
  <si>
    <t>***Sales Tax</t>
  </si>
  <si>
    <t>Weekly Sales Report by Department</t>
  </si>
  <si>
    <t>Day</t>
  </si>
  <si>
    <t>Furniture</t>
  </si>
  <si>
    <t>Beds/Mattresses</t>
  </si>
  <si>
    <t>Kitchenware</t>
  </si>
  <si>
    <t>Home Decor</t>
  </si>
  <si>
    <t>Monday</t>
  </si>
  <si>
    <t>Tuesday</t>
  </si>
  <si>
    <t>Wednesday</t>
  </si>
  <si>
    <t>Thursday</t>
  </si>
  <si>
    <t>Friday</t>
  </si>
  <si>
    <t>Saturday</t>
  </si>
  <si>
    <t>Sunday</t>
  </si>
  <si>
    <t xml:space="preserve">Average Daily Sales </t>
  </si>
  <si>
    <t>Max. Daily Sales</t>
  </si>
  <si>
    <t>Min. Daily Sales</t>
  </si>
  <si>
    <t>Average Max/Min</t>
  </si>
  <si>
    <r>
      <t xml:space="preserve">Select </t>
    </r>
    <r>
      <rPr>
        <b/>
        <sz val="8"/>
        <color theme="0"/>
        <rFont val="Aptos Narrow"/>
        <scheme val="minor"/>
      </rPr>
      <t>J22:M28</t>
    </r>
    <r>
      <rPr>
        <sz val="8"/>
        <color theme="0"/>
        <rFont val="Aptos Narrow"/>
        <family val="2"/>
        <scheme val="minor"/>
      </rPr>
      <t xml:space="preserve"> → </t>
    </r>
    <r>
      <rPr>
        <u/>
        <sz val="8"/>
        <color theme="0"/>
        <rFont val="Aptos Narrow (Body)"/>
      </rPr>
      <t>Home</t>
    </r>
    <r>
      <rPr>
        <sz val="8"/>
        <color theme="0"/>
        <rFont val="Aptos Narrow"/>
        <family val="2"/>
        <scheme val="minor"/>
      </rPr>
      <t xml:space="preserve"> tab → </t>
    </r>
    <r>
      <rPr>
        <u/>
        <sz val="8"/>
        <color theme="0"/>
        <rFont val="Aptos Narrow (Body)"/>
      </rPr>
      <t>Styles</t>
    </r>
    <r>
      <rPr>
        <sz val="8"/>
        <color theme="0"/>
        <rFont val="Aptos Narrow"/>
        <family val="2"/>
        <scheme val="minor"/>
      </rPr>
      <t xml:space="preserve"> group → </t>
    </r>
    <r>
      <rPr>
        <u/>
        <sz val="8"/>
        <color theme="0"/>
        <rFont val="Aptos Narrow (Body)"/>
      </rPr>
      <t>Conditional Formatting</t>
    </r>
    <r>
      <rPr>
        <sz val="8"/>
        <color theme="0"/>
        <rFont val="Aptos Narrow"/>
        <family val="2"/>
        <scheme val="minor"/>
      </rPr>
      <t xml:space="preserve"> → </t>
    </r>
    <r>
      <rPr>
        <u/>
        <sz val="8"/>
        <color theme="0"/>
        <rFont val="Aptos Narrow (Body)"/>
      </rPr>
      <t>Highlight Cells Rules</t>
    </r>
    <r>
      <rPr>
        <sz val="8"/>
        <color theme="0"/>
        <rFont val="Aptos Narrow"/>
        <family val="2"/>
        <scheme val="minor"/>
      </rPr>
      <t xml:space="preserve"> → </t>
    </r>
    <r>
      <rPr>
        <u/>
        <sz val="8"/>
        <color theme="0"/>
        <rFont val="Aptos Narrow (Body)"/>
      </rPr>
      <t>Greater Than</t>
    </r>
    <r>
      <rPr>
        <sz val="8"/>
        <color theme="0"/>
        <rFont val="Aptos Narrow"/>
        <family val="2"/>
        <scheme val="minor"/>
      </rPr>
      <t xml:space="preserve"> → type </t>
    </r>
    <r>
      <rPr>
        <b/>
        <sz val="8"/>
        <color theme="0"/>
        <rFont val="Aptos Narrow"/>
        <scheme val="minor"/>
      </rPr>
      <t>90</t>
    </r>
    <r>
      <rPr>
        <sz val="8"/>
        <color theme="0"/>
        <rFont val="Aptos Narrow"/>
        <family val="2"/>
        <scheme val="minor"/>
      </rPr>
      <t xml:space="preserve"> → choose a fill color → </t>
    </r>
    <r>
      <rPr>
        <u/>
        <sz val="8"/>
        <color theme="0"/>
        <rFont val="Aptos Narrow (Body)"/>
      </rPr>
      <t>OK</t>
    </r>
    <r>
      <rPr>
        <sz val="8"/>
        <color theme="0"/>
        <rFont val="Aptos Narrow"/>
        <family val="2"/>
        <scheme val="minor"/>
      </rPr>
      <t>.</t>
    </r>
  </si>
  <si>
    <r>
      <t xml:space="preserve">Select </t>
    </r>
    <r>
      <rPr>
        <b/>
        <sz val="8"/>
        <color theme="0"/>
        <rFont val="Aptos Narrow"/>
        <scheme val="minor"/>
      </rPr>
      <t>J22:M28</t>
    </r>
    <r>
      <rPr>
        <sz val="8"/>
        <color theme="0"/>
        <rFont val="Aptos Narrow"/>
        <family val="2"/>
        <scheme val="minor"/>
      </rPr>
      <t xml:space="preserve"> → </t>
    </r>
    <r>
      <rPr>
        <u/>
        <sz val="8"/>
        <color theme="0"/>
        <rFont val="Aptos Narrow (Body)"/>
      </rPr>
      <t>Home</t>
    </r>
    <r>
      <rPr>
        <sz val="8"/>
        <color theme="0"/>
        <rFont val="Aptos Narrow"/>
        <family val="2"/>
        <scheme val="minor"/>
      </rPr>
      <t xml:space="preserve"> tab → </t>
    </r>
    <r>
      <rPr>
        <u/>
        <sz val="8"/>
        <color theme="0"/>
        <rFont val="Aptos Narrow (Body)"/>
      </rPr>
      <t>Styles</t>
    </r>
    <r>
      <rPr>
        <sz val="8"/>
        <color theme="0"/>
        <rFont val="Aptos Narrow"/>
        <family val="2"/>
        <scheme val="minor"/>
      </rPr>
      <t xml:space="preserve"> group → </t>
    </r>
    <r>
      <rPr>
        <u/>
        <sz val="8"/>
        <color theme="0"/>
        <rFont val="Aptos Narrow (Body)"/>
      </rPr>
      <t>Conditional Formatting</t>
    </r>
    <r>
      <rPr>
        <sz val="8"/>
        <color theme="0"/>
        <rFont val="Aptos Narrow"/>
        <family val="2"/>
        <scheme val="minor"/>
      </rPr>
      <t xml:space="preserve"> → </t>
    </r>
    <r>
      <rPr>
        <u/>
        <sz val="8"/>
        <color theme="0"/>
        <rFont val="Aptos Narrow (Body)"/>
      </rPr>
      <t>Highlight Cells Rules</t>
    </r>
    <r>
      <rPr>
        <sz val="8"/>
        <color theme="0"/>
        <rFont val="Aptos Narrow"/>
        <family val="2"/>
        <scheme val="minor"/>
      </rPr>
      <t xml:space="preserve"> → </t>
    </r>
    <r>
      <rPr>
        <u/>
        <sz val="8"/>
        <color theme="0"/>
        <rFont val="Aptos Narrow (Body)"/>
      </rPr>
      <t>Less Than</t>
    </r>
    <r>
      <rPr>
        <sz val="8"/>
        <color theme="0"/>
        <rFont val="Aptos Narrow"/>
        <family val="2"/>
        <scheme val="minor"/>
      </rPr>
      <t xml:space="preserve"> → type </t>
    </r>
    <r>
      <rPr>
        <b/>
        <sz val="8"/>
        <color theme="0"/>
        <rFont val="Aptos Narrow"/>
        <scheme val="minor"/>
      </rPr>
      <t>70</t>
    </r>
    <r>
      <rPr>
        <sz val="8"/>
        <color theme="0"/>
        <rFont val="Aptos Narrow"/>
        <family val="2"/>
        <scheme val="minor"/>
      </rPr>
      <t xml:space="preserve"> → choose a fill color → </t>
    </r>
    <r>
      <rPr>
        <u/>
        <sz val="8"/>
        <color theme="0"/>
        <rFont val="Aptos Narrow (Body)"/>
      </rPr>
      <t>OK</t>
    </r>
    <r>
      <rPr>
        <sz val="8"/>
        <color theme="0"/>
        <rFont val="Aptos Narrow"/>
        <family val="2"/>
        <scheme val="minor"/>
      </rPr>
      <t>.</t>
    </r>
  </si>
  <si>
    <t>Employee Sales Report</t>
  </si>
  <si>
    <r>
      <t xml:space="preserve">Select </t>
    </r>
    <r>
      <rPr>
        <b/>
        <sz val="8"/>
        <color theme="0"/>
        <rFont val="Aptos Narrow"/>
        <scheme val="minor"/>
      </rPr>
      <t>I8:L14</t>
    </r>
    <r>
      <rPr>
        <sz val="8"/>
        <color theme="0"/>
        <rFont val="Aptos Narrow"/>
        <family val="2"/>
        <scheme val="minor"/>
      </rPr>
      <t xml:space="preserve"> → </t>
    </r>
    <r>
      <rPr>
        <u/>
        <sz val="8"/>
        <color theme="0"/>
        <rFont val="Aptos Narrow (Body)"/>
      </rPr>
      <t>Home</t>
    </r>
    <r>
      <rPr>
        <sz val="8"/>
        <color theme="0"/>
        <rFont val="Aptos Narrow"/>
        <family val="2"/>
        <scheme val="minor"/>
      </rPr>
      <t xml:space="preserve"> tab → </t>
    </r>
    <r>
      <rPr>
        <u/>
        <sz val="8"/>
        <color theme="0"/>
        <rFont val="Aptos Narrow (Body)"/>
      </rPr>
      <t>Styles</t>
    </r>
    <r>
      <rPr>
        <sz val="8"/>
        <color theme="0"/>
        <rFont val="Aptos Narrow"/>
        <family val="2"/>
        <scheme val="minor"/>
      </rPr>
      <t xml:space="preserve"> group → </t>
    </r>
    <r>
      <rPr>
        <u/>
        <sz val="8"/>
        <color theme="0"/>
        <rFont val="Aptos Narrow (Body)"/>
      </rPr>
      <t>Conditional Formatting</t>
    </r>
    <r>
      <rPr>
        <sz val="8"/>
        <color theme="0"/>
        <rFont val="Aptos Narrow"/>
        <family val="2"/>
        <scheme val="minor"/>
      </rPr>
      <t xml:space="preserve"> →</t>
    </r>
    <r>
      <rPr>
        <u/>
        <sz val="8"/>
        <color theme="0"/>
        <rFont val="Aptos Narrow (Body)"/>
      </rPr>
      <t xml:space="preserve"> Top/Bottom Rules</t>
    </r>
    <r>
      <rPr>
        <sz val="8"/>
        <color theme="0"/>
        <rFont val="Aptos Narrow"/>
        <family val="2"/>
        <scheme val="minor"/>
      </rPr>
      <t xml:space="preserve"> → Bottom </t>
    </r>
    <r>
      <rPr>
        <b/>
        <sz val="8"/>
        <color theme="0"/>
        <rFont val="Aptos Narrow"/>
        <scheme val="minor"/>
      </rPr>
      <t>10</t>
    </r>
    <r>
      <rPr>
        <sz val="8"/>
        <color theme="0"/>
        <rFont val="Aptos Narrow"/>
        <family val="2"/>
        <scheme val="minor"/>
      </rPr>
      <t xml:space="preserve"> Items → choose a fill color → </t>
    </r>
    <r>
      <rPr>
        <u/>
        <sz val="8"/>
        <color theme="0"/>
        <rFont val="Aptos Narrow (Body)"/>
      </rPr>
      <t>OK</t>
    </r>
    <r>
      <rPr>
        <sz val="8"/>
        <color theme="0"/>
        <rFont val="Aptos Narrow"/>
        <family val="2"/>
        <scheme val="minor"/>
      </rPr>
      <t>.</t>
    </r>
  </si>
  <si>
    <r>
      <t xml:space="preserve">Select M8:M14 → </t>
    </r>
    <r>
      <rPr>
        <u/>
        <sz val="8"/>
        <color theme="0"/>
        <rFont val="Aptos Narrow (Body)"/>
      </rPr>
      <t>Home</t>
    </r>
    <r>
      <rPr>
        <sz val="8"/>
        <color theme="0"/>
        <rFont val="Aptos Narrow"/>
        <family val="2"/>
        <scheme val="minor"/>
      </rPr>
      <t xml:space="preserve"> tab → </t>
    </r>
    <r>
      <rPr>
        <u/>
        <sz val="8"/>
        <color theme="0"/>
        <rFont val="Aptos Narrow (Body)"/>
      </rPr>
      <t>Styles</t>
    </r>
    <r>
      <rPr>
        <sz val="8"/>
        <color theme="0"/>
        <rFont val="Aptos Narrow"/>
        <family val="2"/>
        <scheme val="minor"/>
      </rPr>
      <t xml:space="preserve"> group → </t>
    </r>
    <r>
      <rPr>
        <u/>
        <sz val="8"/>
        <color theme="0"/>
        <rFont val="Aptos Narrow (Body)"/>
      </rPr>
      <t xml:space="preserve">Conditional Formatting </t>
    </r>
    <r>
      <rPr>
        <sz val="8"/>
        <color theme="0"/>
        <rFont val="Aptos Narrow"/>
        <family val="2"/>
        <scheme val="minor"/>
      </rPr>
      <t>→ Data Bars → Solid Fill → choose a fill color.</t>
    </r>
  </si>
  <si>
    <t>Year</t>
  </si>
  <si>
    <r>
      <t>Select</t>
    </r>
    <r>
      <rPr>
        <b/>
        <sz val="8"/>
        <color theme="0"/>
        <rFont val="Aptos Narrow"/>
        <scheme val="minor"/>
      </rPr>
      <t xml:space="preserve"> J22:M28 </t>
    </r>
    <r>
      <rPr>
        <sz val="8"/>
        <color theme="0"/>
        <rFont val="Aptos Narrow"/>
        <scheme val="minor"/>
      </rPr>
      <t xml:space="preserve">→ </t>
    </r>
    <r>
      <rPr>
        <u/>
        <sz val="8"/>
        <color theme="0"/>
        <rFont val="Aptos Narrow (Body)"/>
      </rPr>
      <t>Home</t>
    </r>
    <r>
      <rPr>
        <sz val="8"/>
        <color theme="0"/>
        <rFont val="Aptos Narrow"/>
        <scheme val="minor"/>
      </rPr>
      <t xml:space="preserve"> tab → </t>
    </r>
    <r>
      <rPr>
        <u/>
        <sz val="8"/>
        <color theme="0"/>
        <rFont val="Aptos Narrow (Body)"/>
      </rPr>
      <t>Styles</t>
    </r>
    <r>
      <rPr>
        <sz val="8"/>
        <color theme="0"/>
        <rFont val="Aptos Narrow"/>
        <scheme val="minor"/>
      </rPr>
      <t xml:space="preserve"> group</t>
    </r>
    <r>
      <rPr>
        <sz val="8"/>
        <color theme="0"/>
        <rFont val="Aptos Narrow"/>
        <family val="2"/>
        <scheme val="minor"/>
      </rPr>
      <t xml:space="preserve"> → </t>
    </r>
    <r>
      <rPr>
        <u/>
        <sz val="8"/>
        <color theme="0"/>
        <rFont val="Aptos Narrow (Body)"/>
      </rPr>
      <t>Conditional Formatting</t>
    </r>
    <r>
      <rPr>
        <sz val="8"/>
        <color theme="0"/>
        <rFont val="Aptos Narrow"/>
        <family val="2"/>
        <scheme val="minor"/>
      </rPr>
      <t xml:space="preserve"> → </t>
    </r>
    <r>
      <rPr>
        <u/>
        <sz val="8"/>
        <color theme="0"/>
        <rFont val="Aptos Narrow (Body)"/>
      </rPr>
      <t>Color Scales</t>
    </r>
    <r>
      <rPr>
        <sz val="8"/>
        <color theme="0"/>
        <rFont val="Aptos Narrow"/>
        <family val="2"/>
        <scheme val="minor"/>
      </rPr>
      <t xml:space="preserve"> → choose a style.</t>
    </r>
  </si>
  <si>
    <r>
      <t xml:space="preserve">Select </t>
    </r>
    <r>
      <rPr>
        <b/>
        <sz val="8"/>
        <color theme="0"/>
        <rFont val="Aptos Narrow"/>
        <scheme val="minor"/>
      </rPr>
      <t>J22:M28</t>
    </r>
    <r>
      <rPr>
        <sz val="8"/>
        <color theme="0"/>
        <rFont val="Aptos Narrow"/>
        <family val="2"/>
        <scheme val="minor"/>
      </rPr>
      <t xml:space="preserve"> → </t>
    </r>
    <r>
      <rPr>
        <u/>
        <sz val="8"/>
        <color theme="0"/>
        <rFont val="Aptos Narrow (Body)"/>
      </rPr>
      <t>Home</t>
    </r>
    <r>
      <rPr>
        <sz val="8"/>
        <color theme="0"/>
        <rFont val="Aptos Narrow"/>
        <family val="2"/>
        <scheme val="minor"/>
      </rPr>
      <t xml:space="preserve"> tab → </t>
    </r>
    <r>
      <rPr>
        <u/>
        <sz val="8"/>
        <color theme="0"/>
        <rFont val="Aptos Narrow (Body)"/>
      </rPr>
      <t>Styles</t>
    </r>
    <r>
      <rPr>
        <sz val="8"/>
        <color theme="0"/>
        <rFont val="Aptos Narrow"/>
        <family val="2"/>
        <scheme val="minor"/>
      </rPr>
      <t xml:space="preserve"> group → </t>
    </r>
    <r>
      <rPr>
        <u/>
        <sz val="8"/>
        <color theme="0"/>
        <rFont val="Aptos Narrow (Body)"/>
      </rPr>
      <t>Conditional Formatting</t>
    </r>
    <r>
      <rPr>
        <sz val="8"/>
        <color theme="0"/>
        <rFont val="Aptos Narrow"/>
        <family val="2"/>
        <scheme val="minor"/>
      </rPr>
      <t xml:space="preserve"> →</t>
    </r>
    <r>
      <rPr>
        <u/>
        <sz val="8"/>
        <color theme="0"/>
        <rFont val="Aptos Narrow (Body)"/>
      </rPr>
      <t xml:space="preserve"> Icon Sets</t>
    </r>
    <r>
      <rPr>
        <sz val="8"/>
        <color theme="0"/>
        <rFont val="Aptos Narrow"/>
        <family val="2"/>
        <scheme val="minor"/>
      </rPr>
      <t xml:space="preserve"> → choose a set.</t>
    </r>
  </si>
  <si>
    <t>Employee name</t>
  </si>
  <si>
    <t>Sales (Q1)</t>
  </si>
  <si>
    <t>Sales (Q2)</t>
  </si>
  <si>
    <t>Sales (Q3)</t>
  </si>
  <si>
    <t>Sales (Q4)</t>
  </si>
  <si>
    <t>Year Total</t>
  </si>
  <si>
    <t>Target</t>
  </si>
  <si>
    <t>Steven</t>
  </si>
  <si>
    <t>Jim</t>
  </si>
  <si>
    <t>Melissa</t>
  </si>
  <si>
    <t>Cecilia</t>
  </si>
  <si>
    <t>Tania</t>
  </si>
  <si>
    <t>Michelle</t>
  </si>
  <si>
    <t>Katherine</t>
  </si>
  <si>
    <t>Sub total</t>
  </si>
  <si>
    <t>Employee Performance Report</t>
  </si>
  <si>
    <t>Employee Name</t>
  </si>
  <si>
    <t>Target Met</t>
  </si>
  <si>
    <t>Work Quality</t>
  </si>
  <si>
    <t>Productivity</t>
  </si>
  <si>
    <t>Knowledge</t>
  </si>
  <si>
    <t>Average</t>
  </si>
  <si>
    <t>High Performance</t>
  </si>
  <si>
    <t>Employee Bonus Report</t>
  </si>
  <si>
    <t>Bonus eligible</t>
  </si>
  <si>
    <t>Totals allowed</t>
  </si>
  <si>
    <r>
      <t xml:space="preserve">Select the table → </t>
    </r>
    <r>
      <rPr>
        <u/>
        <sz val="8"/>
        <color theme="0"/>
        <rFont val="Aptos Narrow (Body)"/>
      </rPr>
      <t>Table Design</t>
    </r>
    <r>
      <rPr>
        <sz val="8"/>
        <color theme="0"/>
        <rFont val="Aptos Narrow"/>
        <family val="2"/>
        <scheme val="minor"/>
      </rPr>
      <t xml:space="preserve"> tab→ </t>
    </r>
    <r>
      <rPr>
        <u/>
        <sz val="8"/>
        <color theme="0"/>
        <rFont val="Aptos Narrow (Body)"/>
      </rPr>
      <t>Insert</t>
    </r>
    <r>
      <rPr>
        <u/>
        <sz val="8"/>
        <color theme="0"/>
        <rFont val="Aptos Narrow"/>
        <family val="2"/>
        <scheme val="minor"/>
      </rPr>
      <t xml:space="preserve"> </t>
    </r>
    <r>
      <rPr>
        <u/>
        <sz val="8"/>
        <color theme="0"/>
        <rFont val="Aptos Narrow (Body)"/>
      </rPr>
      <t>Slicer</t>
    </r>
    <r>
      <rPr>
        <u/>
        <sz val="8"/>
        <color theme="0"/>
        <rFont val="Aptos Narrow"/>
        <family val="2"/>
        <scheme val="minor"/>
      </rPr>
      <t xml:space="preserve"> </t>
    </r>
    <r>
      <rPr>
        <sz val="8"/>
        <color theme="0"/>
        <rFont val="Aptos Narrow"/>
        <family val="2"/>
        <scheme val="minor"/>
      </rPr>
      <t xml:space="preserve">→ tick </t>
    </r>
    <r>
      <rPr>
        <b/>
        <sz val="8"/>
        <color theme="0"/>
        <rFont val="Aptos Narrow"/>
        <scheme val="minor"/>
      </rPr>
      <t>Supplier</t>
    </r>
    <r>
      <rPr>
        <sz val="8"/>
        <color theme="0"/>
        <rFont val="Aptos Narrow"/>
        <family val="2"/>
        <scheme val="minor"/>
      </rPr>
      <t xml:space="preserve"> → OK → resize and position the slicer.</t>
    </r>
  </si>
  <si>
    <r>
      <t xml:space="preserve">In </t>
    </r>
    <r>
      <rPr>
        <b/>
        <sz val="8"/>
        <color theme="0"/>
        <rFont val="Aptos Narrow"/>
        <scheme val="minor"/>
      </rPr>
      <t>M27</t>
    </r>
    <r>
      <rPr>
        <sz val="8"/>
        <color theme="0"/>
        <rFont val="Aptos Narrow"/>
        <family val="2"/>
        <scheme val="minor"/>
      </rPr>
      <t xml:space="preserve"> choose </t>
    </r>
    <r>
      <rPr>
        <u/>
        <sz val="8"/>
        <color theme="0"/>
        <rFont val="Aptos Narrow (Body)"/>
      </rPr>
      <t>Average</t>
    </r>
    <r>
      <rPr>
        <sz val="8"/>
        <color theme="0"/>
        <rFont val="Aptos Narrow"/>
        <family val="2"/>
        <scheme val="minor"/>
      </rPr>
      <t xml:space="preserve"> → in </t>
    </r>
    <r>
      <rPr>
        <b/>
        <sz val="8"/>
        <color theme="0"/>
        <rFont val="Aptos Narrow"/>
        <scheme val="minor"/>
      </rPr>
      <t>N27</t>
    </r>
    <r>
      <rPr>
        <sz val="8"/>
        <color theme="0"/>
        <rFont val="Aptos Narrow"/>
        <family val="2"/>
        <scheme val="minor"/>
      </rPr>
      <t xml:space="preserve"> choose </t>
    </r>
    <r>
      <rPr>
        <u/>
        <sz val="8"/>
        <color theme="0"/>
        <rFont val="Aptos Narrow (Body)"/>
      </rPr>
      <t>Max</t>
    </r>
    <r>
      <rPr>
        <sz val="8"/>
        <color theme="0"/>
        <rFont val="Aptos Narrow"/>
        <family val="2"/>
        <scheme val="minor"/>
      </rPr>
      <t xml:space="preserve"> → in </t>
    </r>
    <r>
      <rPr>
        <b/>
        <sz val="8"/>
        <color theme="0"/>
        <rFont val="Aptos Narrow"/>
        <scheme val="minor"/>
      </rPr>
      <t>O27</t>
    </r>
    <r>
      <rPr>
        <sz val="8"/>
        <color theme="0"/>
        <rFont val="Aptos Narrow"/>
        <family val="2"/>
        <scheme val="minor"/>
      </rPr>
      <t xml:space="preserve"> choose </t>
    </r>
    <r>
      <rPr>
        <u/>
        <sz val="8"/>
        <color theme="0"/>
        <rFont val="Aptos Narrow (Body)"/>
      </rPr>
      <t>Sum</t>
    </r>
    <r>
      <rPr>
        <sz val="8"/>
        <color theme="0"/>
        <rFont val="Aptos Narrow"/>
        <family val="2"/>
        <scheme val="minor"/>
      </rPr>
      <t xml:space="preserve"> .</t>
    </r>
  </si>
  <si>
    <t>Inventory List</t>
  </si>
  <si>
    <t>Product Name</t>
  </si>
  <si>
    <t>Category</t>
  </si>
  <si>
    <t>Supplier</t>
  </si>
  <si>
    <t>Reorder Level</t>
  </si>
  <si>
    <t>Unit Price</t>
  </si>
  <si>
    <t>Units Sold</t>
  </si>
  <si>
    <t xml:space="preserve">Revenue </t>
  </si>
  <si>
    <t>Last Order Date</t>
  </si>
  <si>
    <t>63-678</t>
  </si>
  <si>
    <t>Sonic Earphones</t>
  </si>
  <si>
    <t>Electronics</t>
  </si>
  <si>
    <t>Quantum Supplies</t>
  </si>
  <si>
    <t>76-728</t>
  </si>
  <si>
    <t>UltraClean Mop</t>
  </si>
  <si>
    <t>Household</t>
  </si>
  <si>
    <t>Apex Supply Co.</t>
  </si>
  <si>
    <t>71-158</t>
  </si>
  <si>
    <t>Harmony Vase</t>
  </si>
  <si>
    <t>57-224</t>
  </si>
  <si>
    <t>QuickFix Toolkit</t>
  </si>
  <si>
    <t>Horizon Enterprises</t>
  </si>
  <si>
    <t>16-497</t>
  </si>
  <si>
    <t>EverBright Lamps</t>
  </si>
  <si>
    <t>69-738</t>
  </si>
  <si>
    <t>SilverLine Curtains</t>
  </si>
  <si>
    <t>PrimeSource Ltd.</t>
  </si>
  <si>
    <t>70-294</t>
  </si>
  <si>
    <t>Starlight Scarf</t>
  </si>
  <si>
    <t>Clothing</t>
  </si>
  <si>
    <t>20-980</t>
  </si>
  <si>
    <t>Twilight Trousers</t>
  </si>
  <si>
    <t>35-386</t>
  </si>
  <si>
    <t>Urban Jacket</t>
  </si>
  <si>
    <t>40-981</t>
  </si>
  <si>
    <t>Forgotten Histories</t>
  </si>
  <si>
    <t>Paper Goods</t>
  </si>
  <si>
    <t>19-122</t>
  </si>
  <si>
    <t>Echoes of Time</t>
  </si>
  <si>
    <t>Orion Distributors</t>
  </si>
  <si>
    <t>68-111</t>
  </si>
  <si>
    <t>The Last Enchantment</t>
  </si>
  <si>
    <t>12-512</t>
  </si>
  <si>
    <t>War of Winds</t>
  </si>
  <si>
    <t>64-710</t>
  </si>
  <si>
    <t>The Secret Gateway</t>
  </si>
  <si>
    <t>93-258</t>
  </si>
  <si>
    <t>Mysteries of the Mind</t>
  </si>
  <si>
    <t>61-510</t>
  </si>
  <si>
    <t>Wizard's Chess Set</t>
  </si>
  <si>
    <t>Toys</t>
  </si>
  <si>
    <t>Global Goods Inc.</t>
  </si>
  <si>
    <t>78-296</t>
  </si>
  <si>
    <t>Dynamo Dinosaur</t>
  </si>
  <si>
    <t>91-462</t>
  </si>
  <si>
    <t>Pirate Ship Adventure</t>
  </si>
  <si>
    <t>88-936</t>
  </si>
  <si>
    <t>Rocket Racer</t>
  </si>
  <si>
    <t>68-837</t>
  </si>
  <si>
    <t>Castle Build Kit</t>
  </si>
  <si>
    <t>Total</t>
  </si>
  <si>
    <r>
      <t xml:space="preserve">Click the </t>
    </r>
    <r>
      <rPr>
        <b/>
        <sz val="8"/>
        <color theme="0"/>
        <rFont val="Aptos Narrow"/>
        <scheme val="minor"/>
      </rPr>
      <t>Savings chart</t>
    </r>
    <r>
      <rPr>
        <sz val="8"/>
        <color theme="0"/>
        <rFont val="Aptos Narrow"/>
        <family val="2"/>
        <scheme val="minor"/>
      </rPr>
      <t xml:space="preserve"> → </t>
    </r>
    <r>
      <rPr>
        <u/>
        <sz val="8"/>
        <color theme="0"/>
        <rFont val="Aptos Narrow (Body)"/>
      </rPr>
      <t>Chart Design</t>
    </r>
    <r>
      <rPr>
        <sz val="8"/>
        <color theme="0"/>
        <rFont val="Aptos Narrow (Body)"/>
      </rPr>
      <t xml:space="preserve"> tab</t>
    </r>
    <r>
      <rPr>
        <sz val="8"/>
        <color theme="0"/>
        <rFont val="Aptos Narrow"/>
        <family val="2"/>
        <scheme val="minor"/>
      </rPr>
      <t xml:space="preserve"> → </t>
    </r>
    <r>
      <rPr>
        <u/>
        <sz val="8"/>
        <color theme="0"/>
        <rFont val="Aptos Narrow (Body)"/>
      </rPr>
      <t>Chart Layouts</t>
    </r>
    <r>
      <rPr>
        <sz val="8"/>
        <color theme="0"/>
        <rFont val="Aptos Narrow"/>
        <family val="2"/>
        <scheme val="minor"/>
      </rPr>
      <t xml:space="preserve"> group → Add </t>
    </r>
    <r>
      <rPr>
        <u/>
        <sz val="8"/>
        <color theme="0"/>
        <rFont val="Aptos Narrow (Body)"/>
      </rPr>
      <t xml:space="preserve">Chart Element </t>
    </r>
    <r>
      <rPr>
        <sz val="8"/>
        <color theme="0"/>
        <rFont val="Aptos Narrow"/>
        <family val="2"/>
        <scheme val="minor"/>
      </rPr>
      <t xml:space="preserve">→ </t>
    </r>
    <r>
      <rPr>
        <u/>
        <sz val="8"/>
        <color theme="0"/>
        <rFont val="Aptos Narrow (Body)"/>
      </rPr>
      <t>Trendline</t>
    </r>
    <r>
      <rPr>
        <sz val="8"/>
        <color theme="0"/>
        <rFont val="Aptos Narrow"/>
        <family val="2"/>
        <scheme val="minor"/>
      </rPr>
      <t xml:space="preserve"> → </t>
    </r>
    <r>
      <rPr>
        <u/>
        <sz val="8"/>
        <color theme="0"/>
        <rFont val="Aptos Narrow (Body)"/>
      </rPr>
      <t>Linear</t>
    </r>
    <r>
      <rPr>
        <sz val="8"/>
        <color theme="0"/>
        <rFont val="Aptos Narrow"/>
        <family val="2"/>
        <scheme val="minor"/>
      </rPr>
      <t>.</t>
    </r>
  </si>
  <si>
    <r>
      <t xml:space="preserve">Right-click the </t>
    </r>
    <r>
      <rPr>
        <b/>
        <sz val="8"/>
        <color theme="0"/>
        <rFont val="Aptos Narrow"/>
        <scheme val="minor"/>
      </rPr>
      <t>Trendline</t>
    </r>
    <r>
      <rPr>
        <sz val="8"/>
        <color theme="0"/>
        <rFont val="Aptos Narrow"/>
        <family val="2"/>
        <scheme val="minor"/>
      </rPr>
      <t xml:space="preserve"> → </t>
    </r>
    <r>
      <rPr>
        <u/>
        <sz val="8"/>
        <color theme="0"/>
        <rFont val="Aptos Narrow (Body)"/>
      </rPr>
      <t>Format Trendline...</t>
    </r>
    <r>
      <rPr>
        <sz val="8"/>
        <color theme="0"/>
        <rFont val="Aptos Narrow"/>
        <family val="2"/>
        <scheme val="minor"/>
      </rPr>
      <t xml:space="preserve"> → set </t>
    </r>
    <r>
      <rPr>
        <u/>
        <sz val="8"/>
        <color theme="0"/>
        <rFont val="Aptos Narrow (Body)"/>
      </rPr>
      <t>Forecast Forward</t>
    </r>
    <r>
      <rPr>
        <sz val="8"/>
        <color theme="0"/>
        <rFont val="Aptos Narrow"/>
        <family val="2"/>
        <scheme val="minor"/>
      </rPr>
      <t xml:space="preserve"> to </t>
    </r>
    <r>
      <rPr>
        <b/>
        <sz val="8"/>
        <color theme="0"/>
        <rFont val="Aptos Narrow"/>
        <scheme val="minor"/>
      </rPr>
      <t>1</t>
    </r>
    <r>
      <rPr>
        <sz val="8"/>
        <color theme="0"/>
        <rFont val="Aptos Narrow"/>
        <family val="2"/>
        <scheme val="minor"/>
      </rPr>
      <t xml:space="preserve"> 
→ </t>
    </r>
    <r>
      <rPr>
        <u/>
        <sz val="8"/>
        <color theme="0"/>
        <rFont val="Aptos Narrow (Body)"/>
      </rPr>
      <t>Polynomial</t>
    </r>
    <r>
      <rPr>
        <sz val="8"/>
        <color theme="0"/>
        <rFont val="Aptos Narrow"/>
        <family val="2"/>
        <scheme val="minor"/>
      </rPr>
      <t xml:space="preserve"> → </t>
    </r>
    <r>
      <rPr>
        <u/>
        <sz val="8"/>
        <color theme="0"/>
        <rFont val="Aptos Narrow (Body)"/>
      </rPr>
      <t>Order</t>
    </r>
    <r>
      <rPr>
        <sz val="8"/>
        <color theme="0"/>
        <rFont val="Aptos Narrow"/>
        <family val="2"/>
        <scheme val="minor"/>
      </rPr>
      <t xml:space="preserve">: </t>
    </r>
    <r>
      <rPr>
        <b/>
        <sz val="8"/>
        <color theme="0"/>
        <rFont val="Aptos Narrow"/>
        <scheme val="minor"/>
      </rPr>
      <t>4</t>
    </r>
    <r>
      <rPr>
        <sz val="8"/>
        <color theme="0"/>
        <rFont val="Aptos Narrow"/>
        <family val="2"/>
        <scheme val="minor"/>
      </rPr>
      <t xml:space="preserve"> → change the line color to blue (</t>
    </r>
    <r>
      <rPr>
        <u/>
        <sz val="8"/>
        <color theme="0"/>
        <rFont val="Aptos Narrow (Body)"/>
      </rPr>
      <t>Solid line</t>
    </r>
    <r>
      <rPr>
        <sz val="8"/>
        <color theme="0"/>
        <rFont val="Aptos Narrow"/>
        <family val="2"/>
        <scheme val="minor"/>
      </rPr>
      <t>).</t>
    </r>
  </si>
  <si>
    <t>Annual Accounts</t>
  </si>
  <si>
    <t>Month</t>
  </si>
  <si>
    <t>Income</t>
  </si>
  <si>
    <t>Expenses</t>
  </si>
  <si>
    <t>Fixed Costs</t>
  </si>
  <si>
    <t>Savings</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</si>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</sst>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mm/dd/yy"/>
    <numFmt numFmtId="166" formatCode="_-[$$-409]* #,##0.00_ ;_-[$$-409]* \-#,##0.00\ ;_-[$$-409]* &quot;-&quot;??_ ;_-@_ "/>
    <numFmt numFmtId="167" formatCode="#,##0.00\ [$€-1];[Red]\-#,##0.00\ [$€-1]"/>
    <numFmt numFmtId="168" formatCode="d/m/yyyy"/>
    <numFmt numFmtId="169" formatCode="mm/dd/yy;@"/>
    <numFmt numFmtId="170" formatCode="yyyy\-mm\-dd;@"/>
  </numFmts>
  <fonts count="45" x14ac:knownFonts="1">
    <font>
      <sz val="11"/>
      <color theme="1"/>
      <name val="Aptos Narrow"/>
      <family val="2"/>
      <scheme val="minor"/>
    </font>
    <font>
      <sz val="12"/>
      <color theme="1"/>
      <name val="Aptos Narrow"/>
      <family val="2"/>
      <scheme val="minor"/>
    </font>
    <font>
      <sz val="8"/>
      <name val="Aptos Narrow"/>
      <family val="2"/>
      <scheme val="minor"/>
    </font>
    <font>
      <sz val="11"/>
      <color theme="1"/>
      <name val="Amasis MT Pro"/>
      <family val="1"/>
    </font>
    <font>
      <sz val="11"/>
      <color rgb="FF000000"/>
      <name val="Amasis MT Pro"/>
      <family val="1"/>
    </font>
    <font>
      <sz val="11"/>
      <name val="Amasis MT Pro"/>
      <family val="1"/>
    </font>
    <font>
      <sz val="11"/>
      <color rgb="FFFF8A00"/>
      <name val="Amasis MT Pro"/>
      <family val="1"/>
    </font>
    <font>
      <sz val="11"/>
      <color theme="1"/>
      <name val="Aptos Narrow"/>
      <scheme val="minor"/>
    </font>
    <font>
      <sz val="11"/>
      <color theme="1"/>
      <name val="Amasis MT Pro"/>
    </font>
    <font>
      <b/>
      <sz val="11"/>
      <color theme="1"/>
      <name val="Amasis MT Pro"/>
    </font>
    <font>
      <b/>
      <sz val="18"/>
      <color theme="1"/>
      <name val="Amasis MT Pro Black"/>
    </font>
    <font>
      <sz val="11"/>
      <color rgb="FFFF8A00"/>
      <name val="Amasis MT Pro"/>
    </font>
    <font>
      <sz val="11"/>
      <color theme="1"/>
      <name val="Aptos Narrow"/>
    </font>
    <font>
      <sz val="18"/>
      <color theme="3" tint="9.9978637043366805E-2"/>
      <name val="Arial Rounded MT Bold"/>
      <family val="2"/>
    </font>
    <font>
      <sz val="11"/>
      <color theme="1"/>
      <name val="Lucida Blackletter"/>
      <family val="5"/>
    </font>
    <font>
      <i/>
      <u/>
      <sz val="11"/>
      <color theme="1"/>
      <name val="Amasis MT Pro"/>
    </font>
    <font>
      <b/>
      <sz val="11"/>
      <color theme="1"/>
      <name val="Copperplate Gothic Bold"/>
      <family val="5"/>
    </font>
    <font>
      <b/>
      <sz val="8"/>
      <color theme="0"/>
      <name val="Copperplate Gothic Bold"/>
      <family val="5"/>
    </font>
    <font>
      <sz val="8"/>
      <color theme="0"/>
      <name val="Aptos Narrow"/>
      <family val="2"/>
      <scheme val="minor"/>
    </font>
    <font>
      <b/>
      <sz val="8"/>
      <color theme="0"/>
      <name val="Aptos Narrow"/>
      <scheme val="minor"/>
    </font>
    <font>
      <u/>
      <sz val="8"/>
      <color theme="0"/>
      <name val="Aptos Narrow (Body)"/>
    </font>
    <font>
      <sz val="8"/>
      <color theme="0"/>
      <name val="Aptos Narrow"/>
      <scheme val="minor"/>
    </font>
    <font>
      <sz val="8"/>
      <color theme="0"/>
      <name val="Aptos Narrow (Body)"/>
    </font>
    <font>
      <sz val="11"/>
      <color theme="1"/>
      <name val="Aptos Narrow"/>
      <family val="2"/>
      <scheme val="minor"/>
    </font>
    <font>
      <b/>
      <sz val="12"/>
      <color theme="1"/>
      <name val="Aptos Narrow"/>
      <family val="2"/>
      <scheme val="minor"/>
    </font>
    <font>
      <b/>
      <sz val="18"/>
      <color rgb="FFFF8A00"/>
      <name val="Amasis MT Pro"/>
    </font>
    <font>
      <sz val="11"/>
      <color theme="1"/>
      <name val="Arial"/>
      <family val="2"/>
      <charset val="204"/>
    </font>
    <font>
      <b/>
      <sz val="12"/>
      <color theme="1"/>
      <name val="Amasis MT Pro"/>
    </font>
    <font>
      <b/>
      <sz val="12"/>
      <color theme="1"/>
      <name val="Amasis MT Pro"/>
      <family val="1"/>
    </font>
    <font>
      <sz val="10"/>
      <color theme="1"/>
      <name val="Arial"/>
      <family val="2"/>
    </font>
    <font>
      <b/>
      <sz val="11"/>
      <color theme="1"/>
      <name val="Aptos Narrow"/>
    </font>
    <font>
      <b/>
      <sz val="11"/>
      <color theme="0"/>
      <name val="Amasis MT Pro"/>
    </font>
    <font>
      <sz val="11"/>
      <color theme="0"/>
      <name val="Aptos Narrow"/>
    </font>
    <font>
      <sz val="11"/>
      <color theme="0"/>
      <name val="Amasis MT Pro"/>
      <family val="1"/>
    </font>
    <font>
      <sz val="11"/>
      <color theme="0"/>
      <name val="Aptos Narrow"/>
      <family val="2"/>
      <scheme val="minor"/>
    </font>
    <font>
      <b/>
      <sz val="18"/>
      <color rgb="FFFF8A00"/>
      <name val="Aptos Display"/>
      <charset val="204"/>
      <scheme val="major"/>
    </font>
    <font>
      <sz val="11"/>
      <color theme="1"/>
      <name val="Aptos Display"/>
      <charset val="204"/>
      <scheme val="major"/>
    </font>
    <font>
      <b/>
      <sz val="12"/>
      <color theme="1"/>
      <name val="Aptos Display"/>
      <charset val="204"/>
      <scheme val="major"/>
    </font>
    <font>
      <b/>
      <sz val="11"/>
      <color theme="1"/>
      <name val="Aptos Narrow"/>
      <family val="2"/>
      <scheme val="minor"/>
    </font>
    <font>
      <b/>
      <sz val="11"/>
      <color theme="1"/>
      <name val="Aptos Display"/>
      <charset val="204"/>
      <scheme val="major"/>
    </font>
    <font>
      <sz val="11"/>
      <color rgb="FF000000"/>
      <name val="Aptos Display"/>
      <charset val="204"/>
      <scheme val="major"/>
    </font>
    <font>
      <sz val="11"/>
      <name val="Aptos Display"/>
      <charset val="204"/>
      <scheme val="major"/>
    </font>
    <font>
      <u/>
      <sz val="8"/>
      <color theme="0"/>
      <name val="Aptos Narrow"/>
      <family val="2"/>
      <scheme val="minor"/>
    </font>
    <font>
      <b/>
      <sz val="18"/>
      <color rgb="FFFF8A00"/>
      <name val="Amasis MT Pro"/>
      <family val="1"/>
    </font>
    <font>
      <b/>
      <sz val="11"/>
      <color theme="1"/>
      <name val="Aptos Narrow"/>
      <scheme val="minor"/>
    </font>
  </fonts>
  <fills count="19">
    <fill>
      <patternFill patternType="none"/>
    </fill>
    <fill>
      <patternFill patternType="gray125"/>
    </fill>
    <fill>
      <patternFill patternType="solid">
        <fgColor theme="3" tint="0.749992370372631"/>
        <bgColor indexed="64"/>
      </patternFill>
    </fill>
    <fill>
      <patternFill patternType="solid">
        <fgColor theme="3" tint="0.499984740745262"/>
        <bgColor indexed="64"/>
      </patternFill>
    </fill>
    <fill>
      <patternFill patternType="solid">
        <fgColor theme="5" tint="0.59999389629810485"/>
        <bgColor indexed="64"/>
      </patternFill>
    </fill>
    <fill>
      <patternFill patternType="solid">
        <fgColor theme="6" tint="0.59999389629810485"/>
        <bgColor indexed="65"/>
      </patternFill>
    </fill>
    <fill>
      <patternFill patternType="solid">
        <fgColor theme="0"/>
        <bgColor indexed="64"/>
      </patternFill>
    </fill>
    <fill>
      <patternFill patternType="solid">
        <fgColor rgb="FFFF8A00"/>
        <bgColor indexed="64"/>
      </patternFill>
    </fill>
    <fill>
      <patternFill patternType="solid">
        <fgColor rgb="FF2B344F"/>
        <bgColor indexed="64"/>
      </patternFill>
    </fill>
    <fill>
      <patternFill patternType="solid">
        <fgColor rgb="FFC1E4F5"/>
        <bgColor rgb="FFC1E4F5"/>
      </patternFill>
    </fill>
    <fill>
      <patternFill patternType="solid">
        <fgColor rgb="FF45B0E1"/>
        <bgColor rgb="FF45B0E1"/>
      </patternFill>
    </fill>
    <fill>
      <patternFill patternType="solid">
        <fgColor rgb="FFFFB965"/>
        <bgColor rgb="FFFFB965"/>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39994506668294322"/>
        <bgColor indexed="64"/>
      </patternFill>
    </fill>
    <fill>
      <patternFill patternType="solid">
        <fgColor theme="8" tint="0.59996337778862885"/>
        <bgColor indexed="64"/>
      </patternFill>
    </fill>
    <fill>
      <patternFill patternType="solid">
        <fgColor rgb="FFFFFF00"/>
        <bgColor indexed="64"/>
      </patternFill>
    </fill>
    <fill>
      <patternFill patternType="solid">
        <fgColor theme="3" tint="0.749961851863155"/>
        <bgColor indexed="64"/>
      </patternFill>
    </fill>
    <fill>
      <patternFill patternType="solid">
        <fgColor rgb="FF00B0F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slantDashDot">
        <color rgb="FFFF8A00"/>
      </bottom>
      <diagonal/>
    </border>
    <border>
      <left style="slantDashDot">
        <color rgb="FFFF8A00"/>
      </left>
      <right style="thin">
        <color rgb="FF1F2430"/>
      </right>
      <top style="slantDashDot">
        <color rgb="FFFF8A00"/>
      </top>
      <bottom style="thin">
        <color rgb="FF1F2430"/>
      </bottom>
      <diagonal/>
    </border>
    <border>
      <left/>
      <right style="thin">
        <color theme="0"/>
      </right>
      <top style="slantDashDot">
        <color rgb="FFFF8A00"/>
      </top>
      <bottom style="thin">
        <color theme="0"/>
      </bottom>
      <diagonal/>
    </border>
    <border>
      <left style="thin">
        <color theme="0"/>
      </left>
      <right style="thin">
        <color theme="0"/>
      </right>
      <top style="slantDashDot">
        <color rgb="FFFF8A00"/>
      </top>
      <bottom style="thin">
        <color theme="0"/>
      </bottom>
      <diagonal/>
    </border>
    <border>
      <left style="thin">
        <color theme="0"/>
      </left>
      <right style="slantDashDot">
        <color rgb="FFFF8A00"/>
      </right>
      <top style="slantDashDot">
        <color rgb="FFFF8A00"/>
      </top>
      <bottom style="thin">
        <color theme="0"/>
      </bottom>
      <diagonal/>
    </border>
    <border>
      <left style="slantDashDot">
        <color rgb="FFFF8A00"/>
      </left>
      <right style="thin">
        <color rgb="FF1F2430"/>
      </right>
      <top style="thin">
        <color rgb="FF1F2430"/>
      </top>
      <bottom style="thin">
        <color rgb="FF1F243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slantDashDot">
        <color rgb="FFFF8A00"/>
      </right>
      <top style="thin">
        <color theme="0"/>
      </top>
      <bottom style="thin">
        <color theme="0"/>
      </bottom>
      <diagonal/>
    </border>
    <border>
      <left style="slantDashDot">
        <color rgb="FFFF8A00"/>
      </left>
      <right style="thin">
        <color rgb="FF1F2430"/>
      </right>
      <top style="thin">
        <color rgb="FF1F2430"/>
      </top>
      <bottom style="slantDashDot">
        <color rgb="FFFF8A00"/>
      </bottom>
      <diagonal/>
    </border>
    <border>
      <left/>
      <right style="thin">
        <color theme="0"/>
      </right>
      <top style="thin">
        <color theme="0"/>
      </top>
      <bottom style="slantDashDot">
        <color rgb="FFFF8A00"/>
      </bottom>
      <diagonal/>
    </border>
    <border>
      <left style="thin">
        <color theme="0"/>
      </left>
      <right style="thin">
        <color theme="0"/>
      </right>
      <top style="thin">
        <color theme="0"/>
      </top>
      <bottom style="slantDashDot">
        <color rgb="FFFF8A00"/>
      </bottom>
      <diagonal/>
    </border>
    <border>
      <left style="thin">
        <color theme="0"/>
      </left>
      <right style="slantDashDot">
        <color rgb="FFFF8A00"/>
      </right>
      <top style="thin">
        <color theme="0"/>
      </top>
      <bottom style="slantDashDot">
        <color rgb="FFFF8A00"/>
      </bottom>
      <diagonal/>
    </border>
    <border>
      <left style="slantDashDot">
        <color rgb="FFFF8A00"/>
      </left>
      <right style="thin">
        <color rgb="FF1F2430"/>
      </right>
      <top style="slantDashDot">
        <color rgb="FFFF8A00"/>
      </top>
      <bottom style="slantDashDot">
        <color rgb="FFFF8A00"/>
      </bottom>
      <diagonal/>
    </border>
    <border>
      <left/>
      <right style="thin">
        <color theme="0"/>
      </right>
      <top style="slantDashDot">
        <color rgb="FFFF8A00"/>
      </top>
      <bottom style="slantDashDot">
        <color rgb="FFFF8A00"/>
      </bottom>
      <diagonal/>
    </border>
    <border>
      <left style="thin">
        <color theme="0"/>
      </left>
      <right style="thin">
        <color theme="0"/>
      </right>
      <top style="slantDashDot">
        <color rgb="FFFF8A00"/>
      </top>
      <bottom style="slantDashDot">
        <color rgb="FFFF8A00"/>
      </bottom>
      <diagonal/>
    </border>
    <border>
      <left style="thin">
        <color theme="0"/>
      </left>
      <right style="slantDashDot">
        <color rgb="FFFF8A00"/>
      </right>
      <top style="slantDashDot">
        <color rgb="FFFF8A00"/>
      </top>
      <bottom style="slantDashDot">
        <color rgb="FFFF8A00"/>
      </bottom>
      <diagonal/>
    </border>
    <border>
      <left style="thin">
        <color theme="0"/>
      </left>
      <right/>
      <top/>
      <bottom/>
      <diagonal/>
    </border>
    <border>
      <left style="thin">
        <color rgb="FF1F2430"/>
      </left>
      <right/>
      <top style="thin">
        <color theme="0"/>
      </top>
      <bottom style="thin">
        <color theme="0"/>
      </bottom>
      <diagonal/>
    </border>
    <border>
      <left/>
      <right/>
      <top style="thin">
        <color theme="0"/>
      </top>
      <bottom style="thin">
        <color theme="0"/>
      </bottom>
      <diagonal/>
    </border>
    <border>
      <left/>
      <right style="slantDashDot">
        <color rgb="FFFF8A00"/>
      </right>
      <top style="thin">
        <color theme="0"/>
      </top>
      <bottom style="thin">
        <color theme="0"/>
      </bottom>
      <diagonal/>
    </border>
    <border>
      <left style="thin">
        <color rgb="FF1F2430"/>
      </left>
      <right/>
      <top style="thin">
        <color theme="0"/>
      </top>
      <bottom style="slantDashDot">
        <color rgb="FFFF8A00"/>
      </bottom>
      <diagonal/>
    </border>
    <border>
      <left/>
      <right/>
      <top style="thin">
        <color theme="0"/>
      </top>
      <bottom style="slantDashDot">
        <color rgb="FFFF8A00"/>
      </bottom>
      <diagonal/>
    </border>
    <border>
      <left/>
      <right style="slantDashDot">
        <color rgb="FFFF8A00"/>
      </right>
      <top style="thin">
        <color theme="0"/>
      </top>
      <bottom style="slantDashDot">
        <color rgb="FFFF8A00"/>
      </bottom>
      <diagonal/>
    </border>
    <border>
      <left style="thin">
        <color rgb="FF1F2430"/>
      </left>
      <right/>
      <top style="slantDashDot">
        <color rgb="FFFF8A00"/>
      </top>
      <bottom style="thin">
        <color theme="0"/>
      </bottom>
      <diagonal/>
    </border>
    <border>
      <left/>
      <right/>
      <top style="slantDashDot">
        <color rgb="FFFF8A00"/>
      </top>
      <bottom style="thin">
        <color theme="0"/>
      </bottom>
      <diagonal/>
    </border>
    <border>
      <left/>
      <right style="slantDashDot">
        <color rgb="FFFF8A00"/>
      </right>
      <top style="slantDashDot">
        <color rgb="FFFF8A00"/>
      </top>
      <bottom style="thin">
        <color theme="0"/>
      </bottom>
      <diagonal/>
    </border>
  </borders>
  <cellStyleXfs count="3">
    <xf numFmtId="0" fontId="0" fillId="0" borderId="0"/>
    <xf numFmtId="0" fontId="1" fillId="5" borderId="0" applyNumberFormat="0" applyBorder="0" applyAlignment="0" applyProtection="0"/>
    <xf numFmtId="9" fontId="23" fillId="0" borderId="0" applyFont="0" applyFill="0" applyBorder="0" applyAlignment="0" applyProtection="0"/>
  </cellStyleXfs>
  <cellXfs count="134">
    <xf numFmtId="0" fontId="0" fillId="0" borderId="0" xfId="0"/>
    <xf numFmtId="0" fontId="3" fillId="0" borderId="0" xfId="0" applyFont="1"/>
    <xf numFmtId="17" fontId="3" fillId="0" borderId="0" xfId="0" applyNumberFormat="1" applyFont="1"/>
    <xf numFmtId="0" fontId="5" fillId="0" borderId="0" xfId="0" applyFont="1" applyAlignment="1">
      <alignment horizontal="left"/>
    </xf>
    <xf numFmtId="0" fontId="4" fillId="0" borderId="0" xfId="0" applyFont="1"/>
    <xf numFmtId="0" fontId="4" fillId="0" borderId="0" xfId="0" applyFont="1" applyAlignment="1">
      <alignment horizontal="right"/>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xf numFmtId="0" fontId="7" fillId="0" borderId="0" xfId="0" applyFont="1"/>
    <xf numFmtId="0" fontId="8" fillId="0" borderId="0" xfId="0" applyFont="1"/>
    <xf numFmtId="0" fontId="10" fillId="0" borderId="0" xfId="0" applyFont="1" applyAlignment="1">
      <alignment horizontal="left"/>
    </xf>
    <xf numFmtId="0" fontId="11" fillId="0" borderId="0" xfId="0" applyFont="1" applyAlignment="1">
      <alignment vertical="top"/>
    </xf>
    <xf numFmtId="0" fontId="8" fillId="0" borderId="0" xfId="0" applyFont="1" applyAlignment="1">
      <alignment horizontal="right"/>
    </xf>
    <xf numFmtId="0" fontId="11" fillId="0" borderId="0" xfId="0" applyFont="1"/>
    <xf numFmtId="2" fontId="8" fillId="0" borderId="0" xfId="0" applyNumberFormat="1" applyFont="1"/>
    <xf numFmtId="2" fontId="8" fillId="0" borderId="0" xfId="0" applyNumberFormat="1" applyFont="1" applyAlignment="1">
      <alignment horizontal="right"/>
    </xf>
    <xf numFmtId="2" fontId="8" fillId="0" borderId="0" xfId="0" applyNumberFormat="1" applyFont="1" applyAlignment="1">
      <alignment horizontal="center" vertical="center"/>
    </xf>
    <xf numFmtId="2" fontId="9" fillId="0" borderId="0" xfId="0" applyNumberFormat="1" applyFont="1"/>
    <xf numFmtId="0" fontId="8" fillId="3" borderId="0" xfId="0" applyFont="1" applyFill="1"/>
    <xf numFmtId="2" fontId="8" fillId="0" borderId="1" xfId="0" applyNumberFormat="1" applyFont="1" applyBorder="1" applyAlignment="1">
      <alignment horizontal="center" vertical="center"/>
    </xf>
    <xf numFmtId="164" fontId="12" fillId="0" borderId="0" xfId="0" applyNumberFormat="1" applyFont="1" applyAlignment="1">
      <alignment horizontal="center"/>
    </xf>
    <xf numFmtId="0" fontId="14" fillId="0" borderId="0" xfId="0" applyFont="1" applyAlignment="1">
      <alignment vertical="top"/>
    </xf>
    <xf numFmtId="0" fontId="14" fillId="0" borderId="0" xfId="0" applyFont="1"/>
    <xf numFmtId="0" fontId="15" fillId="0" borderId="0" xfId="0" applyFont="1"/>
    <xf numFmtId="0" fontId="9" fillId="2" borderId="0" xfId="0" applyFont="1" applyFill="1" applyAlignment="1">
      <alignment textRotation="90" wrapText="1"/>
    </xf>
    <xf numFmtId="0" fontId="9" fillId="2" borderId="0" xfId="0" applyFont="1" applyFill="1" applyAlignment="1">
      <alignment horizontal="center" vertical="center" textRotation="90" wrapText="1"/>
    </xf>
    <xf numFmtId="164" fontId="8" fillId="0" borderId="1" xfId="0" applyNumberFormat="1" applyFont="1" applyBorder="1" applyAlignment="1">
      <alignment horizontal="center" vertical="center"/>
    </xf>
    <xf numFmtId="2" fontId="1" fillId="6" borderId="1" xfId="1" applyNumberFormat="1" applyFill="1" applyBorder="1" applyAlignment="1">
      <alignment horizontal="center" vertical="center"/>
    </xf>
    <xf numFmtId="2" fontId="8" fillId="3" borderId="0" xfId="0" applyNumberFormat="1" applyFont="1" applyFill="1" applyAlignment="1">
      <alignment horizontal="center" vertical="center"/>
    </xf>
    <xf numFmtId="14" fontId="8" fillId="4" borderId="0" xfId="0" applyNumberFormat="1" applyFont="1" applyFill="1"/>
    <xf numFmtId="0" fontId="17" fillId="7" borderId="3" xfId="0" applyFont="1" applyFill="1" applyBorder="1" applyAlignment="1">
      <alignment horizontal="center"/>
    </xf>
    <xf numFmtId="0" fontId="17" fillId="7" borderId="7" xfId="0" applyFont="1" applyFill="1" applyBorder="1" applyAlignment="1">
      <alignment horizontal="center"/>
    </xf>
    <xf numFmtId="0" fontId="17" fillId="7" borderId="11" xfId="0" applyFont="1" applyFill="1" applyBorder="1" applyAlignment="1">
      <alignment horizontal="center"/>
    </xf>
    <xf numFmtId="0" fontId="17" fillId="7" borderId="15" xfId="0" applyFont="1" applyFill="1" applyBorder="1" applyAlignment="1">
      <alignment horizontal="center" vertical="center"/>
    </xf>
    <xf numFmtId="0" fontId="8" fillId="0" borderId="0" xfId="0" applyFont="1" applyAlignment="1">
      <alignment horizontal="center"/>
    </xf>
    <xf numFmtId="165" fontId="26" fillId="0" borderId="0" xfId="0" applyNumberFormat="1" applyFont="1"/>
    <xf numFmtId="0" fontId="25" fillId="0" borderId="0" xfId="0" applyFont="1"/>
    <xf numFmtId="0" fontId="25" fillId="0" borderId="0" xfId="0" applyFont="1" applyAlignment="1">
      <alignment horizontal="left"/>
    </xf>
    <xf numFmtId="0" fontId="27" fillId="9" borderId="0" xfId="0" applyFont="1" applyFill="1" applyAlignment="1">
      <alignment horizontal="center"/>
    </xf>
    <xf numFmtId="0" fontId="28" fillId="0" borderId="0" xfId="0" applyFont="1"/>
    <xf numFmtId="166" fontId="8" fillId="0" borderId="0" xfId="0" applyNumberFormat="1" applyFont="1" applyAlignment="1">
      <alignment horizontal="right"/>
    </xf>
    <xf numFmtId="167" fontId="29" fillId="0" borderId="0" xfId="0" applyNumberFormat="1" applyFont="1"/>
    <xf numFmtId="0" fontId="27" fillId="10" borderId="0" xfId="0" applyFont="1" applyFill="1"/>
    <xf numFmtId="166" fontId="27" fillId="10" borderId="0" xfId="0" applyNumberFormat="1" applyFont="1" applyFill="1"/>
    <xf numFmtId="0" fontId="27" fillId="10" borderId="0" xfId="0" applyFont="1" applyFill="1" applyAlignment="1">
      <alignment horizontal="center"/>
    </xf>
    <xf numFmtId="0" fontId="9" fillId="0" borderId="0" xfId="0" applyFont="1"/>
    <xf numFmtId="10" fontId="30" fillId="0" borderId="0" xfId="0" applyNumberFormat="1" applyFont="1" applyAlignment="1">
      <alignment horizontal="left"/>
    </xf>
    <xf numFmtId="168" fontId="8" fillId="0" borderId="0" xfId="0" applyNumberFormat="1" applyFont="1"/>
    <xf numFmtId="166" fontId="8" fillId="0" borderId="0" xfId="0" applyNumberFormat="1" applyFont="1"/>
    <xf numFmtId="168" fontId="31" fillId="11" borderId="9" xfId="0" applyNumberFormat="1" applyFont="1" applyFill="1" applyBorder="1"/>
    <xf numFmtId="166" fontId="32" fillId="11" borderId="9" xfId="0" applyNumberFormat="1" applyFont="1" applyFill="1" applyBorder="1"/>
    <xf numFmtId="0" fontId="31" fillId="11" borderId="9" xfId="0" applyFont="1" applyFill="1" applyBorder="1"/>
    <xf numFmtId="0" fontId="32" fillId="11" borderId="9" xfId="0" applyFont="1" applyFill="1" applyBorder="1"/>
    <xf numFmtId="14" fontId="33" fillId="0" borderId="0" xfId="0" applyNumberFormat="1" applyFont="1"/>
    <xf numFmtId="0" fontId="34" fillId="0" borderId="19" xfId="0" applyFont="1" applyBorder="1"/>
    <xf numFmtId="0" fontId="34" fillId="0" borderId="0" xfId="0" applyFont="1"/>
    <xf numFmtId="15" fontId="0" fillId="0" borderId="0" xfId="0" applyNumberFormat="1"/>
    <xf numFmtId="0" fontId="36" fillId="0" borderId="0" xfId="0" applyFont="1"/>
    <xf numFmtId="0" fontId="36" fillId="0" borderId="0" xfId="0" applyFont="1" applyAlignment="1">
      <alignment horizontal="center"/>
    </xf>
    <xf numFmtId="169" fontId="36" fillId="0" borderId="0" xfId="0" applyNumberFormat="1" applyFont="1"/>
    <xf numFmtId="0" fontId="35" fillId="0" borderId="0" xfId="0" applyFont="1"/>
    <xf numFmtId="0" fontId="35" fillId="0" borderId="0" xfId="0" applyFont="1" applyAlignment="1">
      <alignment horizontal="left"/>
    </xf>
    <xf numFmtId="0" fontId="17" fillId="7" borderId="11" xfId="0" applyFont="1" applyFill="1" applyBorder="1" applyAlignment="1">
      <alignment horizontal="center" vertical="center"/>
    </xf>
    <xf numFmtId="0" fontId="37" fillId="12" borderId="0" xfId="0" applyFont="1" applyFill="1" applyAlignment="1">
      <alignment horizontal="left"/>
    </xf>
    <xf numFmtId="0" fontId="37" fillId="12" borderId="0" xfId="0" applyFont="1" applyFill="1" applyAlignment="1">
      <alignment horizontal="center"/>
    </xf>
    <xf numFmtId="0" fontId="38" fillId="0" borderId="0" xfId="0" applyFont="1" applyAlignment="1">
      <alignment horizontal="center" vertical="top"/>
    </xf>
    <xf numFmtId="166" fontId="36" fillId="0" borderId="0" xfId="0" applyNumberFormat="1" applyFont="1"/>
    <xf numFmtId="0" fontId="37" fillId="13" borderId="0" xfId="0" applyFont="1" applyFill="1"/>
    <xf numFmtId="166" fontId="37" fillId="13" borderId="0" xfId="0" applyNumberFormat="1" applyFont="1" applyFill="1"/>
    <xf numFmtId="166" fontId="37" fillId="0" borderId="0" xfId="0" applyNumberFormat="1" applyFont="1"/>
    <xf numFmtId="0" fontId="39" fillId="0" borderId="0" xfId="0" applyFont="1"/>
    <xf numFmtId="0" fontId="39" fillId="0" borderId="0" xfId="0" applyFont="1" applyAlignment="1">
      <alignment horizontal="left"/>
    </xf>
    <xf numFmtId="0" fontId="28" fillId="0" borderId="0" xfId="0" applyFont="1" applyAlignment="1">
      <alignment horizontal="center"/>
    </xf>
    <xf numFmtId="0" fontId="40" fillId="0" borderId="0" xfId="0" applyFont="1"/>
    <xf numFmtId="1" fontId="36" fillId="0" borderId="0" xfId="0" applyNumberFormat="1" applyFont="1" applyAlignment="1">
      <alignment horizontal="center"/>
    </xf>
    <xf numFmtId="9" fontId="36" fillId="0" borderId="0" xfId="2" applyFont="1" applyFill="1" applyAlignment="1">
      <alignment horizontal="center"/>
    </xf>
    <xf numFmtId="9" fontId="40" fillId="0" borderId="0" xfId="2" applyFont="1" applyFill="1" applyAlignment="1">
      <alignment horizontal="center"/>
    </xf>
    <xf numFmtId="9" fontId="41" fillId="0" borderId="0" xfId="0" applyNumberFormat="1" applyFont="1" applyAlignment="1">
      <alignment horizontal="center"/>
    </xf>
    <xf numFmtId="9" fontId="37" fillId="13" borderId="0" xfId="0" applyNumberFormat="1" applyFont="1" applyFill="1" applyAlignment="1">
      <alignment horizontal="center"/>
    </xf>
    <xf numFmtId="0" fontId="0" fillId="0" borderId="0" xfId="0" applyAlignment="1">
      <alignment horizontal="center"/>
    </xf>
    <xf numFmtId="0" fontId="17" fillId="7" borderId="3" xfId="0" applyFont="1" applyFill="1" applyBorder="1" applyAlignment="1">
      <alignment horizontal="center" vertical="center"/>
    </xf>
    <xf numFmtId="15" fontId="43" fillId="0" borderId="0" xfId="0" applyNumberFormat="1" applyFont="1"/>
    <xf numFmtId="0" fontId="24" fillId="12" borderId="0" xfId="0" applyFont="1" applyFill="1" applyAlignment="1">
      <alignment horizontal="center" vertical="top"/>
    </xf>
    <xf numFmtId="0" fontId="0" fillId="14" borderId="0" xfId="0" applyFill="1"/>
    <xf numFmtId="1" fontId="0" fillId="0" borderId="0" xfId="0" applyNumberFormat="1" applyAlignment="1">
      <alignment horizontal="center"/>
    </xf>
    <xf numFmtId="2" fontId="0" fillId="0" borderId="0" xfId="0" applyNumberFormat="1" applyAlignment="1">
      <alignment horizontal="center"/>
    </xf>
    <xf numFmtId="170" fontId="0" fillId="0" borderId="0" xfId="0" applyNumberFormat="1"/>
    <xf numFmtId="0" fontId="0" fillId="4" borderId="0" xfId="0" applyFill="1"/>
    <xf numFmtId="0" fontId="0" fillId="15" borderId="0" xfId="0" applyFill="1"/>
    <xf numFmtId="0" fontId="44" fillId="16" borderId="0" xfId="0" applyFont="1" applyFill="1"/>
    <xf numFmtId="0" fontId="0" fillId="17" borderId="0" xfId="0" applyFill="1"/>
    <xf numFmtId="170" fontId="0" fillId="0" borderId="0" xfId="0" applyNumberFormat="1" applyAlignment="1">
      <alignment horizontal="center"/>
    </xf>
    <xf numFmtId="0" fontId="37" fillId="12" borderId="0" xfId="0" applyFont="1" applyFill="1" applyAlignment="1">
      <alignment horizontal="center" vertical="top"/>
    </xf>
    <xf numFmtId="166" fontId="37" fillId="18" borderId="0" xfId="0" applyNumberFormat="1" applyFont="1" applyFill="1"/>
    <xf numFmtId="0" fontId="28" fillId="0" borderId="0" xfId="0" applyFont="1" applyAlignment="1">
      <alignment horizontal="center" vertical="top"/>
    </xf>
    <xf numFmtId="166" fontId="3" fillId="0" borderId="0" xfId="0" applyNumberFormat="1" applyFont="1"/>
    <xf numFmtId="166" fontId="28" fillId="0" borderId="0" xfId="0" applyNumberFormat="1" applyFont="1"/>
    <xf numFmtId="0" fontId="6" fillId="0" borderId="0" xfId="0" applyFont="1" applyAlignment="1">
      <alignment horizontal="left"/>
    </xf>
    <xf numFmtId="0" fontId="13" fillId="0" borderId="0" xfId="0" applyFont="1" applyAlignment="1">
      <alignment horizontal="center" vertical="center"/>
    </xf>
    <xf numFmtId="0" fontId="16" fillId="0" borderId="2" xfId="0" applyFont="1" applyBorder="1" applyAlignment="1">
      <alignment horizontal="center"/>
    </xf>
    <xf numFmtId="0" fontId="18" fillId="8" borderId="4" xfId="0" applyFont="1" applyFill="1" applyBorder="1"/>
    <xf numFmtId="0" fontId="18" fillId="8" borderId="5" xfId="0" applyFont="1" applyFill="1" applyBorder="1"/>
    <xf numFmtId="0" fontId="18" fillId="8" borderId="6" xfId="0" applyFont="1" applyFill="1" applyBorder="1"/>
    <xf numFmtId="0" fontId="18" fillId="8" borderId="8" xfId="0" applyFont="1" applyFill="1" applyBorder="1"/>
    <xf numFmtId="0" fontId="18" fillId="8" borderId="9" xfId="0" applyFont="1" applyFill="1" applyBorder="1"/>
    <xf numFmtId="0" fontId="18" fillId="8" borderId="10" xfId="0" applyFont="1" applyFill="1" applyBorder="1"/>
    <xf numFmtId="0" fontId="18" fillId="8" borderId="12" xfId="0" applyFont="1" applyFill="1" applyBorder="1"/>
    <xf numFmtId="0" fontId="18" fillId="8" borderId="13" xfId="0" applyFont="1" applyFill="1" applyBorder="1"/>
    <xf numFmtId="0" fontId="18" fillId="8" borderId="14" xfId="0" applyFont="1" applyFill="1" applyBorder="1"/>
    <xf numFmtId="0" fontId="18" fillId="8" borderId="16" xfId="0" applyFont="1" applyFill="1" applyBorder="1" applyAlignment="1">
      <alignment wrapText="1"/>
    </xf>
    <xf numFmtId="0" fontId="18" fillId="8" borderId="17" xfId="0" applyFont="1" applyFill="1" applyBorder="1"/>
    <xf numFmtId="0" fontId="18" fillId="8" borderId="18" xfId="0" applyFont="1" applyFill="1" applyBorder="1"/>
    <xf numFmtId="0" fontId="25" fillId="0" borderId="0" xfId="0" applyFont="1" applyAlignment="1">
      <alignment horizontal="center"/>
    </xf>
    <xf numFmtId="0" fontId="0" fillId="0" borderId="0" xfId="0"/>
    <xf numFmtId="0" fontId="18" fillId="8" borderId="20" xfId="0" applyFont="1" applyFill="1" applyBorder="1" applyAlignment="1">
      <alignment horizontal="left"/>
    </xf>
    <xf numFmtId="0" fontId="18" fillId="8" borderId="21" xfId="0" applyFont="1" applyFill="1" applyBorder="1" applyAlignment="1">
      <alignment horizontal="left"/>
    </xf>
    <xf numFmtId="0" fontId="18" fillId="8" borderId="22" xfId="0" applyFont="1" applyFill="1" applyBorder="1" applyAlignment="1">
      <alignment horizontal="left"/>
    </xf>
    <xf numFmtId="0" fontId="18" fillId="8" borderId="23" xfId="0" applyFont="1" applyFill="1" applyBorder="1" applyAlignment="1">
      <alignment horizontal="left" vertical="center" wrapText="1"/>
    </xf>
    <xf numFmtId="0" fontId="18" fillId="8" borderId="24" xfId="0" applyFont="1" applyFill="1" applyBorder="1" applyAlignment="1">
      <alignment horizontal="left" vertical="center" wrapText="1"/>
    </xf>
    <xf numFmtId="0" fontId="18" fillId="8" borderId="25" xfId="0" applyFont="1" applyFill="1" applyBorder="1" applyAlignment="1">
      <alignment horizontal="left" vertical="center" wrapText="1"/>
    </xf>
    <xf numFmtId="0" fontId="35" fillId="0" borderId="0" xfId="0" applyFont="1" applyAlignment="1">
      <alignment horizontal="center"/>
    </xf>
    <xf numFmtId="0" fontId="18" fillId="8" borderId="4" xfId="0" applyFont="1" applyFill="1" applyBorder="1" applyAlignment="1">
      <alignment horizontal="left"/>
    </xf>
    <xf numFmtId="0" fontId="18" fillId="8" borderId="5" xfId="0" applyFont="1" applyFill="1" applyBorder="1" applyAlignment="1">
      <alignment horizontal="left"/>
    </xf>
    <xf numFmtId="0" fontId="18" fillId="8" borderId="6" xfId="0" applyFont="1" applyFill="1" applyBorder="1" applyAlignment="1">
      <alignment horizontal="left"/>
    </xf>
    <xf numFmtId="15" fontId="35" fillId="0" borderId="0" xfId="0" applyNumberFormat="1" applyFont="1" applyAlignment="1">
      <alignment horizontal="center"/>
    </xf>
    <xf numFmtId="0" fontId="18" fillId="8" borderId="4" xfId="0" applyFont="1" applyFill="1" applyBorder="1" applyAlignment="1">
      <alignment horizontal="left" wrapText="1"/>
    </xf>
    <xf numFmtId="0" fontId="18" fillId="8" borderId="26" xfId="0" applyFont="1" applyFill="1" applyBorder="1" applyAlignment="1">
      <alignment horizontal="left" wrapText="1"/>
    </xf>
    <xf numFmtId="0" fontId="18" fillId="8" borderId="27" xfId="0" applyFont="1" applyFill="1" applyBorder="1" applyAlignment="1">
      <alignment horizontal="left"/>
    </xf>
    <xf numFmtId="0" fontId="18" fillId="8" borderId="28" xfId="0" applyFont="1" applyFill="1" applyBorder="1" applyAlignment="1">
      <alignment horizontal="left"/>
    </xf>
    <xf numFmtId="0" fontId="18" fillId="8" borderId="23" xfId="0" applyFont="1" applyFill="1" applyBorder="1" applyAlignment="1">
      <alignment horizontal="left" wrapText="1"/>
    </xf>
    <xf numFmtId="0" fontId="18" fillId="8" borderId="24" xfId="0" applyFont="1" applyFill="1" applyBorder="1" applyAlignment="1">
      <alignment horizontal="left"/>
    </xf>
    <xf numFmtId="0" fontId="18" fillId="8" borderId="25" xfId="0" applyFont="1" applyFill="1" applyBorder="1" applyAlignment="1">
      <alignment horizontal="left"/>
    </xf>
  </cellXfs>
  <cellStyles count="3">
    <cellStyle name="40% - Accent3" xfId="1" builtinId="39"/>
    <cellStyle name="Normal" xfId="0" builtinId="0"/>
    <cellStyle name="Percent" xfId="2" builtinId="5"/>
  </cellStyles>
  <dxfs count="20">
    <dxf>
      <fill>
        <patternFill>
          <bgColor rgb="FFFFC000"/>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numFmt numFmtId="170" formatCode="yyyy\-mm\-dd;@"/>
    </dxf>
    <dxf>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ill>
        <patternFill patternType="solid">
          <fgColor indexed="64"/>
          <bgColor theme="3" tint="0.749961851863155"/>
        </patternFill>
      </fill>
    </dxf>
    <dxf>
      <fill>
        <patternFill patternType="solid">
          <fgColor indexed="64"/>
          <bgColor theme="3" tint="0.749961851863155"/>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colors>
    <mruColors>
      <color rgb="FFFF8A00"/>
      <color rgb="FF1F2430"/>
      <color rgb="FFFFB965"/>
      <color rgb="FFEB6161"/>
      <color rgb="FF153D64"/>
      <color rgb="FF66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solidFill>
          <a:schemeClr val="tx2">
            <a:lumMod val="10000"/>
            <a:lumOff val="9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v>Income</c:v>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340-6546-8101-19E895616AF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340-6546-8101-19E895616AF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340-6546-8101-19E895616AF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340-6546-8101-19E895616AF9}"/>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C340-6546-8101-19E895616AF9}"/>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C340-6546-8101-19E895616AF9}"/>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C340-6546-8101-19E895616AF9}"/>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C340-6546-8101-19E895616AF9}"/>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C340-6546-8101-19E895616AF9}"/>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C340-6546-8101-19E895616AF9}"/>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C340-6546-8101-19E895616AF9}"/>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C340-6546-8101-19E895616A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Lit>
          </c:cat>
          <c:val>
            <c:numLit>
              <c:formatCode>General</c:formatCode>
              <c:ptCount val="12"/>
              <c:pt idx="0">
                <c:v>5185</c:v>
              </c:pt>
              <c:pt idx="1">
                <c:v>3528</c:v>
              </c:pt>
              <c:pt idx="2">
                <c:v>3587</c:v>
              </c:pt>
              <c:pt idx="3">
                <c:v>3865</c:v>
              </c:pt>
              <c:pt idx="4">
                <c:v>3746</c:v>
              </c:pt>
              <c:pt idx="5">
                <c:v>4254</c:v>
              </c:pt>
              <c:pt idx="6">
                <c:v>3468</c:v>
              </c:pt>
              <c:pt idx="7">
                <c:v>3215</c:v>
              </c:pt>
              <c:pt idx="8">
                <c:v>2421</c:v>
              </c:pt>
              <c:pt idx="9">
                <c:v>4045</c:v>
              </c:pt>
              <c:pt idx="10">
                <c:v>2350</c:v>
              </c:pt>
              <c:pt idx="11">
                <c:v>5205</c:v>
              </c:pt>
            </c:numLit>
          </c:val>
          <c:extLst>
            <c:ext xmlns:c16="http://schemas.microsoft.com/office/drawing/2014/chart" uri="{C3380CC4-5D6E-409C-BE32-E72D297353CC}">
              <c16:uniqueId val="{00000018-C340-6546-8101-19E895616AF9}"/>
            </c:ext>
          </c:extLst>
        </c:ser>
        <c:ser>
          <c:idx val="1"/>
          <c:order val="1"/>
          <c:tx>
            <c:v>Expenses</c:v>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A-C340-6546-8101-19E895616AF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C-C340-6546-8101-19E895616AF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E-C340-6546-8101-19E895616AF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20-C340-6546-8101-19E895616AF9}"/>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22-C340-6546-8101-19E895616AF9}"/>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24-C340-6546-8101-19E895616AF9}"/>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6-C340-6546-8101-19E895616AF9}"/>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8-C340-6546-8101-19E895616AF9}"/>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A-C340-6546-8101-19E895616AF9}"/>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C-C340-6546-8101-19E895616AF9}"/>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E-C340-6546-8101-19E895616AF9}"/>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0-C340-6546-8101-19E895616AF9}"/>
              </c:ext>
            </c:extLst>
          </c:dPt>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Lit>
          </c:cat>
          <c:val>
            <c:numLit>
              <c:formatCode>General</c:formatCode>
              <c:ptCount val="12"/>
              <c:pt idx="0">
                <c:v>1500.45</c:v>
              </c:pt>
              <c:pt idx="1">
                <c:v>1756.85</c:v>
              </c:pt>
              <c:pt idx="2">
                <c:v>1945.23</c:v>
              </c:pt>
              <c:pt idx="3">
                <c:v>1800.64</c:v>
              </c:pt>
              <c:pt idx="4">
                <c:v>1840.62</c:v>
              </c:pt>
              <c:pt idx="5">
                <c:v>1921.1</c:v>
              </c:pt>
              <c:pt idx="6">
                <c:v>1874.16</c:v>
              </c:pt>
              <c:pt idx="7">
                <c:v>1564.29</c:v>
              </c:pt>
              <c:pt idx="8">
                <c:v>1743.5</c:v>
              </c:pt>
              <c:pt idx="9">
                <c:v>1304.28</c:v>
              </c:pt>
              <c:pt idx="10">
                <c:v>1703.82</c:v>
              </c:pt>
              <c:pt idx="11">
                <c:v>1353.57</c:v>
              </c:pt>
            </c:numLit>
          </c:val>
          <c:extLst>
            <c:ext xmlns:c16="http://schemas.microsoft.com/office/drawing/2014/chart" uri="{C3380CC4-5D6E-409C-BE32-E72D297353CC}">
              <c16:uniqueId val="{00000031-C340-6546-8101-19E895616AF9}"/>
            </c:ext>
          </c:extLst>
        </c:ser>
        <c:ser>
          <c:idx val="2"/>
          <c:order val="2"/>
          <c:tx>
            <c:v>Fixed Costs</c:v>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33-C340-6546-8101-19E895616AF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35-C340-6546-8101-19E895616AF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37-C340-6546-8101-19E895616AF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39-C340-6546-8101-19E895616AF9}"/>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3B-C340-6546-8101-19E895616AF9}"/>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3D-C340-6546-8101-19E895616AF9}"/>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F-C340-6546-8101-19E895616AF9}"/>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1-C340-6546-8101-19E895616AF9}"/>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3-C340-6546-8101-19E895616AF9}"/>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5-C340-6546-8101-19E895616AF9}"/>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7-C340-6546-8101-19E895616AF9}"/>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9-C340-6546-8101-19E895616AF9}"/>
              </c:ext>
            </c:extLst>
          </c:dPt>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Lit>
          </c:cat>
          <c:val>
            <c:numLit>
              <c:formatCode>General</c:formatCode>
              <c:ptCount val="12"/>
              <c:pt idx="0">
                <c:v>1255.48</c:v>
              </c:pt>
              <c:pt idx="1">
                <c:v>1255.48</c:v>
              </c:pt>
              <c:pt idx="2">
                <c:v>1255.48</c:v>
              </c:pt>
              <c:pt idx="3">
                <c:v>1255.48</c:v>
              </c:pt>
              <c:pt idx="4">
                <c:v>1255.48</c:v>
              </c:pt>
              <c:pt idx="5">
                <c:v>1255.48</c:v>
              </c:pt>
              <c:pt idx="6">
                <c:v>1255.48</c:v>
              </c:pt>
              <c:pt idx="7">
                <c:v>1255.48</c:v>
              </c:pt>
              <c:pt idx="8">
                <c:v>1255.48</c:v>
              </c:pt>
              <c:pt idx="9">
                <c:v>1255.48</c:v>
              </c:pt>
              <c:pt idx="10">
                <c:v>1255.48</c:v>
              </c:pt>
              <c:pt idx="11">
                <c:v>1255.48</c:v>
              </c:pt>
            </c:numLit>
          </c:val>
          <c:extLst>
            <c:ext xmlns:c16="http://schemas.microsoft.com/office/drawing/2014/chart" uri="{C3380CC4-5D6E-409C-BE32-E72D297353CC}">
              <c16:uniqueId val="{0000004A-C340-6546-8101-19E895616AF9}"/>
            </c:ext>
          </c:extLst>
        </c:ser>
        <c:ser>
          <c:idx val="3"/>
          <c:order val="3"/>
          <c:tx>
            <c:v>Savings</c:v>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4C-C340-6546-8101-19E895616AF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4E-C340-6546-8101-19E895616AF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50-C340-6546-8101-19E895616AF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52-C340-6546-8101-19E895616AF9}"/>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54-C340-6546-8101-19E895616AF9}"/>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56-C340-6546-8101-19E895616AF9}"/>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8-C340-6546-8101-19E895616AF9}"/>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A-C340-6546-8101-19E895616AF9}"/>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C-C340-6546-8101-19E895616AF9}"/>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5E-C340-6546-8101-19E895616AF9}"/>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0-C340-6546-8101-19E895616AF9}"/>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62-C340-6546-8101-19E895616AF9}"/>
              </c:ext>
            </c:extLst>
          </c:dPt>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Lit>
          </c:cat>
          <c:val>
            <c:numLit>
              <c:formatCode>General</c:formatCode>
              <c:ptCount val="12"/>
              <c:pt idx="0">
                <c:v>2429.0699999999997</c:v>
              </c:pt>
              <c:pt idx="1">
                <c:v>515.67000000000007</c:v>
              </c:pt>
              <c:pt idx="2">
                <c:v>386.28999999999996</c:v>
              </c:pt>
              <c:pt idx="3">
                <c:v>808.88000000000011</c:v>
              </c:pt>
              <c:pt idx="4">
                <c:v>649.90000000000009</c:v>
              </c:pt>
              <c:pt idx="5">
                <c:v>1077.42</c:v>
              </c:pt>
              <c:pt idx="6">
                <c:v>338.35999999999967</c:v>
              </c:pt>
              <c:pt idx="7">
                <c:v>395.23</c:v>
              </c:pt>
              <c:pt idx="8">
                <c:v>-577.98</c:v>
              </c:pt>
              <c:pt idx="9">
                <c:v>1485.2399999999998</c:v>
              </c:pt>
              <c:pt idx="10">
                <c:v>-609.30000000000018</c:v>
              </c:pt>
              <c:pt idx="11">
                <c:v>2595.9499999999998</c:v>
              </c:pt>
            </c:numLit>
          </c:val>
          <c:extLst>
            <c:ext xmlns:c16="http://schemas.microsoft.com/office/drawing/2014/chart" uri="{C3380CC4-5D6E-409C-BE32-E72D297353CC}">
              <c16:uniqueId val="{00000063-C340-6546-8101-19E895616AF9}"/>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600" b="0"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en-US"/>
        </a:p>
      </c:txPr>
    </c:title>
    <c:autoTitleDeleted val="0"/>
    <c:plotArea>
      <c:layout/>
      <c:barChart>
        <c:barDir val="col"/>
        <c:grouping val="clustered"/>
        <c:varyColors val="0"/>
        <c:ser>
          <c:idx val="0"/>
          <c:order val="0"/>
          <c:tx>
            <c:v>Savings</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trendline>
            <c:spPr>
              <a:ln w="19050" cap="rnd">
                <a:solidFill>
                  <a:schemeClr val="tx2">
                    <a:lumMod val="75000"/>
                    <a:lumOff val="25000"/>
                  </a:schemeClr>
                </a:solidFill>
              </a:ln>
              <a:effectLst/>
            </c:spPr>
            <c:trendlineType val="poly"/>
            <c:order val="4"/>
            <c:forward val="1"/>
            <c:dispRSqr val="0"/>
            <c:dispEq val="0"/>
          </c:trendline>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Lit>
          </c:cat>
          <c:val>
            <c:numLit>
              <c:formatCode>General</c:formatCode>
              <c:ptCount val="12"/>
              <c:pt idx="0">
                <c:v>2429.0699999999997</c:v>
              </c:pt>
              <c:pt idx="1">
                <c:v>515.67000000000007</c:v>
              </c:pt>
              <c:pt idx="2">
                <c:v>386.28999999999996</c:v>
              </c:pt>
              <c:pt idx="3">
                <c:v>808.88000000000011</c:v>
              </c:pt>
              <c:pt idx="4">
                <c:v>649.90000000000009</c:v>
              </c:pt>
              <c:pt idx="5">
                <c:v>1077.42</c:v>
              </c:pt>
              <c:pt idx="6">
                <c:v>338.35999999999967</c:v>
              </c:pt>
              <c:pt idx="7">
                <c:v>395.23</c:v>
              </c:pt>
              <c:pt idx="8">
                <c:v>-577.98</c:v>
              </c:pt>
              <c:pt idx="9">
                <c:v>1485.2399999999998</c:v>
              </c:pt>
              <c:pt idx="10">
                <c:v>-609.30000000000018</c:v>
              </c:pt>
              <c:pt idx="11">
                <c:v>2595.9499999999998</c:v>
              </c:pt>
            </c:numLit>
          </c:val>
          <c:extLst>
            <c:ext xmlns:c16="http://schemas.microsoft.com/office/drawing/2014/chart" uri="{C3380CC4-5D6E-409C-BE32-E72D297353CC}">
              <c16:uniqueId val="{00000001-428C-B344-8F45-54C0AD38AE97}"/>
            </c:ext>
          </c:extLst>
        </c:ser>
        <c:dLbls>
          <c:showLegendKey val="0"/>
          <c:showVal val="0"/>
          <c:showCatName val="0"/>
          <c:showSerName val="0"/>
          <c:showPercent val="0"/>
          <c:showBubbleSize val="0"/>
        </c:dLbls>
        <c:gapWidth val="150"/>
        <c:axId val="292164992"/>
        <c:axId val="1408679776"/>
      </c:barChart>
      <c:catAx>
        <c:axId val="292164992"/>
        <c:scaling>
          <c:orientation val="minMax"/>
        </c:scaling>
        <c:delete val="0"/>
        <c:axPos val="b"/>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en-US"/>
          </a:p>
        </c:txPr>
        <c:crossAx val="1408679776"/>
        <c:crosses val="autoZero"/>
        <c:auto val="1"/>
        <c:lblAlgn val="ctr"/>
        <c:lblOffset val="100"/>
        <c:noMultiLvlLbl val="0"/>
      </c:catAx>
      <c:valAx>
        <c:axId val="140867977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baseline="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en-US"/>
          </a:p>
        </c:txPr>
        <c:crossAx val="292164992"/>
        <c:crosses val="autoZero"/>
        <c:crossBetween val="between"/>
      </c:valAx>
      <c:spPr>
        <a:noFill/>
        <a:ln>
          <a:noFill/>
        </a:ln>
        <a:effectLst/>
      </c:spPr>
    </c:plotArea>
    <c:plotVisOnly val="1"/>
    <c:dispBlanksAs val="zero"/>
    <c:showDLblsOverMax val="0"/>
  </c:chart>
  <c:spPr>
    <a:solidFill>
      <a:schemeClr val="accent4">
        <a:alpha val="50000"/>
      </a:schemeClr>
    </a:solidFill>
    <a:ln>
      <a:noFill/>
    </a:ln>
    <a:effectLst/>
  </c:spPr>
  <c:txPr>
    <a:bodyPr/>
    <a:lstStyle/>
    <a:p>
      <a:pPr>
        <a:defRPr b="0" cap="none" spc="0">
          <a:ln w="0"/>
          <a:solidFill>
            <a:schemeClr val="accent1"/>
          </a:solidFill>
          <a:effectLst>
            <a:outerShdw blurRad="38100" dist="25400" dir="5400000" algn="ctr" rotWithShape="0">
              <a:srgbClr val="6E747A">
                <a:alpha val="43000"/>
              </a:srgbClr>
            </a:outerShdw>
          </a:effectLst>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chemeClr val="tx2">
                    <a:lumMod val="50000"/>
                    <a:lumOff val="50000"/>
                  </a:schemeClr>
                </a:solidFill>
              </a:rPr>
              <a:t>Income</a:t>
            </a:r>
            <a:r>
              <a:rPr lang="en-US"/>
              <a:t> vs</a:t>
            </a:r>
            <a:r>
              <a:rPr lang="en-US" baseline="0"/>
              <a:t> </a:t>
            </a:r>
            <a:r>
              <a:rPr lang="en-US" baseline="0">
                <a:solidFill>
                  <a:srgbClr val="FF8A00"/>
                </a:solidFill>
              </a:rPr>
              <a:t>Expenses</a:t>
            </a:r>
            <a:endParaRPr lang="en-US">
              <a:solidFill>
                <a:srgbClr val="FF8A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Income</c:v>
          </c:tx>
          <c:spPr>
            <a:solidFill>
              <a:schemeClr val="accent1"/>
            </a:solidFill>
            <a:ln>
              <a:noFill/>
            </a:ln>
            <a:effectLst/>
          </c:spPr>
          <c:invertIfNegative val="0"/>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Lit>
          </c:cat>
          <c:val>
            <c:numLit>
              <c:formatCode>General</c:formatCode>
              <c:ptCount val="12"/>
              <c:pt idx="0">
                <c:v>5185</c:v>
              </c:pt>
              <c:pt idx="1">
                <c:v>3528</c:v>
              </c:pt>
              <c:pt idx="2">
                <c:v>3587</c:v>
              </c:pt>
              <c:pt idx="3">
                <c:v>3865</c:v>
              </c:pt>
              <c:pt idx="4">
                <c:v>3746</c:v>
              </c:pt>
              <c:pt idx="5">
                <c:v>4254</c:v>
              </c:pt>
              <c:pt idx="6">
                <c:v>3468</c:v>
              </c:pt>
              <c:pt idx="7">
                <c:v>3215</c:v>
              </c:pt>
              <c:pt idx="8">
                <c:v>2421</c:v>
              </c:pt>
              <c:pt idx="9">
                <c:v>4045</c:v>
              </c:pt>
              <c:pt idx="10">
                <c:v>2350</c:v>
              </c:pt>
              <c:pt idx="11">
                <c:v>5205</c:v>
              </c:pt>
            </c:numLit>
          </c:val>
          <c:extLst>
            <c:ext xmlns:c16="http://schemas.microsoft.com/office/drawing/2014/chart" uri="{C3380CC4-5D6E-409C-BE32-E72D297353CC}">
              <c16:uniqueId val="{00000000-8500-9D44-9931-E67AE516F21A}"/>
            </c:ext>
          </c:extLst>
        </c:ser>
        <c:ser>
          <c:idx val="1"/>
          <c:order val="1"/>
          <c:tx>
            <c:v>Expenses</c:v>
          </c:tx>
          <c:spPr>
            <a:solidFill>
              <a:schemeClr val="accent2"/>
            </a:solidFill>
            <a:ln>
              <a:noFill/>
            </a:ln>
            <a:effectLst/>
          </c:spPr>
          <c:invertIfNegative val="0"/>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Lit>
          </c:cat>
          <c:val>
            <c:numLit>
              <c:formatCode>General</c:formatCode>
              <c:ptCount val="12"/>
              <c:pt idx="0">
                <c:v>1500.45</c:v>
              </c:pt>
              <c:pt idx="1">
                <c:v>1756.85</c:v>
              </c:pt>
              <c:pt idx="2">
                <c:v>1945.23</c:v>
              </c:pt>
              <c:pt idx="3">
                <c:v>1800.64</c:v>
              </c:pt>
              <c:pt idx="4">
                <c:v>1840.62</c:v>
              </c:pt>
              <c:pt idx="5">
                <c:v>1921.1</c:v>
              </c:pt>
              <c:pt idx="6">
                <c:v>1874.16</c:v>
              </c:pt>
              <c:pt idx="7">
                <c:v>1564.29</c:v>
              </c:pt>
              <c:pt idx="8">
                <c:v>1743.5</c:v>
              </c:pt>
              <c:pt idx="9">
                <c:v>1304.28</c:v>
              </c:pt>
              <c:pt idx="10">
                <c:v>1703.82</c:v>
              </c:pt>
              <c:pt idx="11">
                <c:v>1353.57</c:v>
              </c:pt>
            </c:numLit>
          </c:val>
          <c:extLst>
            <c:ext xmlns:c16="http://schemas.microsoft.com/office/drawing/2014/chart" uri="{C3380CC4-5D6E-409C-BE32-E72D297353CC}">
              <c16:uniqueId val="{00000001-8500-9D44-9931-E67AE516F21A}"/>
            </c:ext>
          </c:extLst>
        </c:ser>
        <c:ser>
          <c:idx val="2"/>
          <c:order val="2"/>
          <c:tx>
            <c:v>Savings</c:v>
          </c:tx>
          <c:spPr>
            <a:solidFill>
              <a:schemeClr val="accent3"/>
            </a:solidFill>
            <a:ln>
              <a:noFill/>
            </a:ln>
            <a:effectLst/>
          </c:spPr>
          <c:invertIfNegative val="0"/>
          <c:cat>
            <c:strLit>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Lit>
          </c:cat>
          <c:val>
            <c:numLit>
              <c:formatCode>General</c:formatCode>
              <c:ptCount val="12"/>
              <c:pt idx="0">
                <c:v>2429.0699999999997</c:v>
              </c:pt>
              <c:pt idx="1">
                <c:v>515.67000000000007</c:v>
              </c:pt>
              <c:pt idx="2">
                <c:v>386.28999999999996</c:v>
              </c:pt>
              <c:pt idx="3">
                <c:v>808.88000000000011</c:v>
              </c:pt>
              <c:pt idx="4">
                <c:v>649.90000000000009</c:v>
              </c:pt>
              <c:pt idx="5">
                <c:v>1077.42</c:v>
              </c:pt>
              <c:pt idx="6">
                <c:v>338.35999999999967</c:v>
              </c:pt>
              <c:pt idx="7">
                <c:v>395.23</c:v>
              </c:pt>
              <c:pt idx="8">
                <c:v>-577.98</c:v>
              </c:pt>
              <c:pt idx="9">
                <c:v>1485.2399999999998</c:v>
              </c:pt>
              <c:pt idx="10">
                <c:v>-609.30000000000018</c:v>
              </c:pt>
              <c:pt idx="11">
                <c:v>2595.9499999999998</c:v>
              </c:pt>
            </c:numLit>
          </c:val>
          <c:extLst>
            <c:ext xmlns:c16="http://schemas.microsoft.com/office/drawing/2014/chart" uri="{C3380CC4-5D6E-409C-BE32-E72D297353CC}">
              <c16:uniqueId val="{00000002-8500-9D44-9931-E67AE516F21A}"/>
            </c:ext>
          </c:extLst>
        </c:ser>
        <c:ser>
          <c:idx val="3"/>
          <c:order val="3"/>
          <c:tx>
            <c:v>Fixed Costs</c:v>
          </c:tx>
          <c:spPr>
            <a:solidFill>
              <a:schemeClr val="accent4"/>
            </a:solidFill>
            <a:ln>
              <a:noFill/>
            </a:ln>
            <a:effectLst/>
          </c:spPr>
          <c:invertIfNegative val="0"/>
          <c:val>
            <c:numLit>
              <c:formatCode>General</c:formatCode>
              <c:ptCount val="12"/>
              <c:pt idx="0">
                <c:v>1255.48</c:v>
              </c:pt>
              <c:pt idx="1">
                <c:v>1255.48</c:v>
              </c:pt>
              <c:pt idx="2">
                <c:v>1255.48</c:v>
              </c:pt>
              <c:pt idx="3">
                <c:v>1255.48</c:v>
              </c:pt>
              <c:pt idx="4">
                <c:v>1255.48</c:v>
              </c:pt>
              <c:pt idx="5">
                <c:v>1255.48</c:v>
              </c:pt>
              <c:pt idx="6">
                <c:v>1255.48</c:v>
              </c:pt>
              <c:pt idx="7">
                <c:v>1255.48</c:v>
              </c:pt>
              <c:pt idx="8">
                <c:v>1255.48</c:v>
              </c:pt>
              <c:pt idx="9">
                <c:v>1255.48</c:v>
              </c:pt>
              <c:pt idx="10">
                <c:v>1255.48</c:v>
              </c:pt>
              <c:pt idx="11">
                <c:v>1255.48</c:v>
              </c:pt>
            </c:numLit>
          </c:val>
          <c:extLst>
            <c:ext xmlns:c16="http://schemas.microsoft.com/office/drawing/2014/chart" uri="{C3380CC4-5D6E-409C-BE32-E72D297353CC}">
              <c16:uniqueId val="{00000003-8500-9D44-9931-E67AE516F21A}"/>
            </c:ext>
          </c:extLst>
        </c:ser>
        <c:dLbls>
          <c:showLegendKey val="0"/>
          <c:showVal val="0"/>
          <c:showCatName val="0"/>
          <c:showSerName val="0"/>
          <c:showPercent val="0"/>
          <c:showBubbleSize val="0"/>
        </c:dLbls>
        <c:gapWidth val="150"/>
        <c:axId val="1422734992"/>
        <c:axId val="1422736704"/>
      </c:barChart>
      <c:catAx>
        <c:axId val="142273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736704"/>
        <c:crosses val="autoZero"/>
        <c:auto val="1"/>
        <c:lblAlgn val="ctr"/>
        <c:lblOffset val="100"/>
        <c:noMultiLvlLbl val="0"/>
      </c:catAx>
      <c:valAx>
        <c:axId val="1422736704"/>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734992"/>
        <c:crosses val="autoZero"/>
        <c:crossBetween val="between"/>
      </c:valAx>
      <c:dTable>
        <c:showHorzBorder val="1"/>
        <c:showVertBorder val="1"/>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7</xdr:col>
      <xdr:colOff>324431</xdr:colOff>
      <xdr:row>22</xdr:row>
      <xdr:rowOff>126544</xdr:rowOff>
    </xdr:from>
    <xdr:to>
      <xdr:col>8</xdr:col>
      <xdr:colOff>1358900</xdr:colOff>
      <xdr:row>35</xdr:row>
      <xdr:rowOff>72118</xdr:rowOff>
    </xdr:to>
    <mc:AlternateContent xmlns:mc="http://schemas.openxmlformats.org/markup-compatibility/2006" xmlns:sle15="http://schemas.microsoft.com/office/drawing/2012/slicer">
      <mc:Choice Requires="sle15">
        <xdr:graphicFrame macro="">
          <xdr:nvGraphicFramePr>
            <xdr:cNvPr id="2" name="Supplier">
              <a:extLst>
                <a:ext uri="{FF2B5EF4-FFF2-40B4-BE49-F238E27FC236}">
                  <a16:creationId xmlns:a16="http://schemas.microsoft.com/office/drawing/2014/main" id="{5C0DF44D-DDAA-7449-B6E0-E50475A77F51}"/>
                </a:ext>
              </a:extLst>
            </xdr:cNvPr>
            <xdr:cNvGraphicFramePr/>
          </xdr:nvGraphicFramePr>
          <xdr:xfrm>
            <a:off x="0" y="0"/>
            <a:ext cx="0" cy="0"/>
          </xdr:xfrm>
          <a:graphic>
            <a:graphicData uri="http://schemas.microsoft.com/office/drawing/2010/slicer">
              <sle:slicer xmlns:sle="http://schemas.microsoft.com/office/drawing/2010/slicer" name="Supplier"/>
            </a:graphicData>
          </a:graphic>
        </xdr:graphicFrame>
      </mc:Choice>
      <mc:Fallback xmlns="">
        <xdr:sp macro="" textlink="">
          <xdr:nvSpPr>
            <xdr:cNvPr id="0" name=""/>
            <xdr:cNvSpPr>
              <a:spLocks noTextEdit="1"/>
            </xdr:cNvSpPr>
          </xdr:nvSpPr>
          <xdr:spPr>
            <a:xfrm>
              <a:off x="5328231" y="4533444"/>
              <a:ext cx="2012369" cy="242207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279400</xdr:colOff>
      <xdr:row>4</xdr:row>
      <xdr:rowOff>0</xdr:rowOff>
    </xdr:from>
    <xdr:to>
      <xdr:col>19</xdr:col>
      <xdr:colOff>0</xdr:colOff>
      <xdr:row>18</xdr:row>
      <xdr:rowOff>76200</xdr:rowOff>
    </xdr:to>
    <xdr:graphicFrame macro="">
      <xdr:nvGraphicFramePr>
        <xdr:cNvPr id="2" name="Chart 1">
          <a:extLst>
            <a:ext uri="{FF2B5EF4-FFF2-40B4-BE49-F238E27FC236}">
              <a16:creationId xmlns:a16="http://schemas.microsoft.com/office/drawing/2014/main" id="{AC0E85AD-847D-E548-ABBF-DB3B24069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19</xdr:row>
      <xdr:rowOff>0</xdr:rowOff>
    </xdr:from>
    <xdr:to>
      <xdr:col>12</xdr:col>
      <xdr:colOff>0</xdr:colOff>
      <xdr:row>33</xdr:row>
      <xdr:rowOff>63500</xdr:rowOff>
    </xdr:to>
    <xdr:graphicFrame macro="">
      <xdr:nvGraphicFramePr>
        <xdr:cNvPr id="3" name="Chart 2">
          <a:extLst>
            <a:ext uri="{FF2B5EF4-FFF2-40B4-BE49-F238E27FC236}">
              <a16:creationId xmlns:a16="http://schemas.microsoft.com/office/drawing/2014/main" id="{6290ED92-7338-894C-8DD9-1E4D689CD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165100</xdr:colOff>
      <xdr:row>19</xdr:row>
      <xdr:rowOff>0</xdr:rowOff>
    </xdr:from>
    <xdr:to>
      <xdr:col>25</xdr:col>
      <xdr:colOff>584200</xdr:colOff>
      <xdr:row>33</xdr:row>
      <xdr:rowOff>63500</xdr:rowOff>
    </xdr:to>
    <xdr:graphicFrame macro="">
      <xdr:nvGraphicFramePr>
        <xdr:cNvPr id="4" name="Chart 3">
          <a:extLst>
            <a:ext uri="{FF2B5EF4-FFF2-40B4-BE49-F238E27FC236}">
              <a16:creationId xmlns:a16="http://schemas.microsoft.com/office/drawing/2014/main" id="{51969635-163A-1948-AFD1-962B568321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pplier" xr10:uid="{B0A783E0-AD30-6F42-B8A4-AFA2DFCE0F4C}" sourceName="Supplier">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pplier" xr10:uid="{7CF4B8F0-7971-6743-A963-59CAC418DC9C}" cache="Slicer_Supplier" caption="Supplier" style="SlicerStyleLight6"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5C97FF-6CB3-7B4D-8979-835F44675D7C}" name="Table1" displayName="Table1" ref="H5:P27" totalsRowCount="1" headerRowDxfId="19" dataDxfId="18">
  <autoFilter ref="H5:P26" xr:uid="{A35C97FF-6CB3-7B4D-8979-835F44675D7C}"/>
  <tableColumns count="9">
    <tableColumn id="1" xr3:uid="{1B1820B9-0324-7A4E-85B1-39068565B7FB}" name="Product ID" totalsRowLabel="Total" dataDxfId="17" totalsRowDxfId="16"/>
    <tableColumn id="2" xr3:uid="{65701E64-D1DD-C14F-BA95-47B133FF0D2F}" name="Product Name"/>
    <tableColumn id="3" xr3:uid="{A8950BE5-C869-4E4B-9445-CAD96F4A86FF}" name="Category" dataDxfId="15" totalsRowDxfId="14"/>
    <tableColumn id="4" xr3:uid="{55AD9FB7-CF21-6C45-BC77-E5CA10AFCB0D}" name="Supplier"/>
    <tableColumn id="5" xr3:uid="{ACD0938C-CD86-FE49-96BB-180D4DDF601D}" name="Reorder Level" dataDxfId="13" totalsRowDxfId="12"/>
    <tableColumn id="6" xr3:uid="{694C302C-3DA6-344D-B2CE-E40C8F0F5815}" name="Unit Price" totalsRowFunction="average" dataDxfId="11" totalsRowDxfId="10"/>
    <tableColumn id="7" xr3:uid="{D8EC8811-24C0-8B44-A59B-DA73AC952D0F}" name="Units Sold" totalsRowFunction="max" dataDxfId="9" totalsRowDxfId="8"/>
    <tableColumn id="8" xr3:uid="{987B98F7-96DA-224D-80A6-6498BF78C3EA}" name="Revenue " totalsRowFunction="sum" dataDxfId="7" totalsRowDxfId="6">
      <calculatedColumnFormula>Table1[[#This Row],[Unit Price]]*Table1[[#This Row],[Units Sold]]</calculatedColumnFormula>
    </tableColumn>
    <tableColumn id="9" xr3:uid="{F86FDB40-6ADB-674C-A2A2-0293D5612BEE}" name="Last Order Date" totalsRowFunction="count" dataDxfId="5"/>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32470-381E-4C2C-B847-E1436E39CD94}">
  <dimension ref="A1:AC33"/>
  <sheetViews>
    <sheetView zoomScale="117" zoomScaleNormal="100" workbookViewId="0">
      <selection activeCell="F11" sqref="F11"/>
    </sheetView>
  </sheetViews>
  <sheetFormatPr baseColWidth="10" defaultColWidth="8.83203125" defaultRowHeight="14" x14ac:dyDescent="0.2"/>
  <cols>
    <col min="1" max="1" width="2.1640625" style="1" bestFit="1" customWidth="1"/>
    <col min="2" max="5" width="8.83203125" style="1"/>
    <col min="6" max="6" width="42.6640625" style="1" customWidth="1"/>
    <col min="7" max="7" width="8.83203125" style="1"/>
    <col min="8" max="8" width="21.33203125" style="1" customWidth="1"/>
    <col min="9" max="15" width="11.83203125" style="1" customWidth="1"/>
    <col min="16" max="20" width="8.83203125" style="1" customWidth="1"/>
    <col min="21" max="16384" width="8.83203125" style="1"/>
  </cols>
  <sheetData>
    <row r="1" spans="1:29" ht="15" customHeight="1" thickBot="1" x14ac:dyDescent="0.25">
      <c r="B1" s="101" t="s">
        <v>21</v>
      </c>
      <c r="C1" s="101"/>
      <c r="D1" s="101"/>
      <c r="E1" s="101"/>
      <c r="F1" s="101"/>
    </row>
    <row r="2" spans="1:29" ht="15" customHeight="1" x14ac:dyDescent="0.2">
      <c r="A2" s="32">
        <v>1</v>
      </c>
      <c r="B2" s="102" t="s">
        <v>24</v>
      </c>
      <c r="C2" s="103"/>
      <c r="D2" s="103"/>
      <c r="E2" s="103"/>
      <c r="F2" s="104"/>
    </row>
    <row r="3" spans="1:29" ht="23" x14ac:dyDescent="0.25">
      <c r="A3" s="33">
        <v>2</v>
      </c>
      <c r="B3" s="105" t="s">
        <v>22</v>
      </c>
      <c r="C3" s="106"/>
      <c r="D3" s="106"/>
      <c r="E3" s="106"/>
      <c r="F3" s="107"/>
      <c r="H3" s="100" t="s">
        <v>1</v>
      </c>
      <c r="I3" s="100"/>
      <c r="J3" s="100"/>
      <c r="K3" s="100"/>
      <c r="L3" s="12"/>
      <c r="M3" s="12"/>
      <c r="N3" s="11"/>
      <c r="O3" s="11"/>
      <c r="Q3"/>
      <c r="R3"/>
      <c r="S3"/>
      <c r="T3"/>
      <c r="U3"/>
      <c r="V3"/>
      <c r="W3"/>
      <c r="X3" s="3"/>
      <c r="Y3" s="4"/>
      <c r="Z3" s="4"/>
      <c r="AA3" s="4"/>
      <c r="AB3" s="4"/>
      <c r="AC3" s="4"/>
    </row>
    <row r="4" spans="1:29" ht="15" customHeight="1" thickBot="1" x14ac:dyDescent="0.25">
      <c r="A4" s="34">
        <v>3</v>
      </c>
      <c r="B4" s="108" t="s">
        <v>23</v>
      </c>
      <c r="C4" s="109"/>
      <c r="D4" s="109"/>
      <c r="E4" s="109"/>
      <c r="F4" s="110"/>
      <c r="H4" s="11"/>
      <c r="I4" s="11"/>
      <c r="J4" s="11"/>
      <c r="K4" s="11"/>
      <c r="L4" s="11"/>
      <c r="M4" s="11"/>
      <c r="N4" s="11"/>
      <c r="O4" s="11"/>
      <c r="Q4"/>
      <c r="R4"/>
      <c r="S4"/>
      <c r="T4"/>
      <c r="U4"/>
      <c r="V4"/>
      <c r="W4"/>
      <c r="X4" s="4"/>
      <c r="Y4" s="4"/>
      <c r="Z4" s="4"/>
      <c r="AA4" s="4"/>
      <c r="AB4" s="4"/>
      <c r="AC4" s="4"/>
    </row>
    <row r="5" spans="1:29" ht="15" customHeight="1" x14ac:dyDescent="0.2">
      <c r="H5" s="23" t="s">
        <v>9</v>
      </c>
      <c r="I5" s="13"/>
      <c r="J5" s="13"/>
      <c r="K5" s="13"/>
      <c r="L5" s="14" t="s">
        <v>10</v>
      </c>
      <c r="M5" s="25" t="s">
        <v>17</v>
      </c>
      <c r="N5" s="11"/>
      <c r="O5" s="15"/>
      <c r="P5" s="9"/>
      <c r="Q5"/>
      <c r="R5"/>
      <c r="S5"/>
      <c r="T5"/>
      <c r="U5"/>
      <c r="V5"/>
      <c r="W5"/>
      <c r="X5" s="4"/>
      <c r="Y5" s="4"/>
      <c r="Z5" s="99"/>
      <c r="AA5" s="99"/>
      <c r="AB5" s="99"/>
      <c r="AC5" s="99"/>
    </row>
    <row r="6" spans="1:29" ht="15" customHeight="1" x14ac:dyDescent="0.2">
      <c r="H6" s="24" t="s">
        <v>6</v>
      </c>
      <c r="I6" s="11"/>
      <c r="J6" s="11"/>
      <c r="K6" s="11"/>
      <c r="L6" s="14" t="s">
        <v>11</v>
      </c>
      <c r="M6" s="11"/>
      <c r="N6" s="11"/>
      <c r="O6" s="11"/>
      <c r="Q6"/>
      <c r="R6"/>
      <c r="S6"/>
      <c r="T6"/>
      <c r="U6"/>
      <c r="V6"/>
      <c r="W6"/>
      <c r="X6" s="4"/>
      <c r="Y6" s="4"/>
      <c r="Z6" s="4"/>
      <c r="AA6" s="4"/>
      <c r="AB6" s="4"/>
      <c r="AC6" s="4"/>
    </row>
    <row r="7" spans="1:29" ht="15" customHeight="1" x14ac:dyDescent="0.2">
      <c r="H7" s="24" t="s">
        <v>7</v>
      </c>
      <c r="I7" s="11"/>
      <c r="J7" s="11"/>
      <c r="K7" s="11"/>
      <c r="L7" s="14" t="s">
        <v>12</v>
      </c>
      <c r="M7" s="11"/>
      <c r="N7" s="11"/>
      <c r="O7" s="11"/>
      <c r="Q7"/>
      <c r="R7"/>
      <c r="S7"/>
      <c r="T7"/>
      <c r="U7"/>
      <c r="V7"/>
      <c r="W7"/>
      <c r="X7" s="4"/>
      <c r="Y7" s="4"/>
      <c r="Z7" s="4"/>
      <c r="AA7" s="4"/>
      <c r="AB7" s="4"/>
      <c r="AC7" s="4"/>
    </row>
    <row r="8" spans="1:29" ht="15" customHeight="1" x14ac:dyDescent="0.2">
      <c r="H8" s="24" t="s">
        <v>8</v>
      </c>
      <c r="I8" s="11"/>
      <c r="J8" s="11"/>
      <c r="K8" s="11"/>
      <c r="L8" s="11"/>
      <c r="M8" s="11"/>
      <c r="N8" s="11"/>
      <c r="O8" s="11"/>
      <c r="Q8"/>
      <c r="R8"/>
      <c r="S8"/>
      <c r="T8"/>
      <c r="U8"/>
      <c r="V8"/>
      <c r="W8"/>
      <c r="X8" s="4"/>
      <c r="Y8" s="4"/>
      <c r="Z8" s="4"/>
      <c r="AA8" s="4"/>
      <c r="AB8" s="4"/>
      <c r="AC8" s="4"/>
    </row>
    <row r="9" spans="1:29" ht="15" customHeight="1" x14ac:dyDescent="0.2">
      <c r="C9" s="2"/>
      <c r="H9" s="11"/>
      <c r="I9" s="11"/>
      <c r="J9" s="11"/>
      <c r="K9" s="11"/>
      <c r="L9" s="11"/>
      <c r="M9" s="11"/>
      <c r="N9" s="11"/>
      <c r="O9" s="11"/>
      <c r="S9" s="4"/>
      <c r="T9" s="4"/>
      <c r="U9" s="4"/>
      <c r="V9" s="4"/>
      <c r="W9" s="4"/>
      <c r="X9" s="4"/>
      <c r="Y9" s="4"/>
      <c r="Z9" s="4"/>
      <c r="AA9" s="4"/>
      <c r="AB9" s="4"/>
      <c r="AC9" s="4"/>
    </row>
    <row r="10" spans="1:29" ht="15" customHeight="1" x14ac:dyDescent="0.2">
      <c r="C10" s="2"/>
      <c r="H10" s="11"/>
      <c r="I10" s="11"/>
      <c r="J10" s="11"/>
      <c r="K10" s="11"/>
      <c r="L10" s="11"/>
      <c r="M10" s="11"/>
      <c r="N10" s="11"/>
      <c r="O10" s="11"/>
      <c r="S10" s="4"/>
      <c r="T10" s="4"/>
      <c r="U10" s="4"/>
      <c r="V10" s="4"/>
      <c r="W10" s="4"/>
      <c r="X10" s="4"/>
      <c r="Y10" s="4"/>
      <c r="Z10" s="4"/>
      <c r="AA10" s="4"/>
      <c r="AB10" s="4"/>
      <c r="AC10" s="4"/>
    </row>
    <row r="11" spans="1:29" ht="57" customHeight="1" x14ac:dyDescent="0.2">
      <c r="C11" s="2"/>
      <c r="H11" s="26" t="s">
        <v>0</v>
      </c>
      <c r="I11" s="27" t="s">
        <v>13</v>
      </c>
      <c r="J11" s="27" t="s">
        <v>14</v>
      </c>
      <c r="K11" s="27" t="s">
        <v>20</v>
      </c>
      <c r="L11" s="27" t="s">
        <v>15</v>
      </c>
      <c r="M11" s="27" t="s">
        <v>16</v>
      </c>
      <c r="N11" s="27" t="s">
        <v>19</v>
      </c>
      <c r="O11" s="27" t="s">
        <v>18</v>
      </c>
      <c r="S11" s="4"/>
      <c r="T11" s="6"/>
      <c r="U11" s="6"/>
      <c r="V11" s="6"/>
      <c r="W11" s="6"/>
      <c r="X11" s="6"/>
      <c r="Y11" s="6"/>
      <c r="Z11" s="6"/>
      <c r="AA11" s="4"/>
      <c r="AB11" s="4"/>
      <c r="AC11" s="4"/>
    </row>
    <row r="12" spans="1:29" ht="15" customHeight="1" x14ac:dyDescent="0.2">
      <c r="C12" s="2"/>
      <c r="H12" s="31">
        <v>45551</v>
      </c>
      <c r="I12" s="29"/>
      <c r="J12" s="29"/>
      <c r="K12" s="29"/>
      <c r="L12" s="29">
        <v>8.25</v>
      </c>
      <c r="M12" s="29"/>
      <c r="N12" s="29"/>
      <c r="O12" s="21">
        <f t="shared" ref="O12:O18" si="0">SUM(I12:N12)</f>
        <v>8.25</v>
      </c>
      <c r="S12" s="4"/>
      <c r="T12" s="7"/>
      <c r="U12" s="7"/>
      <c r="V12" s="7"/>
      <c r="W12" s="7"/>
      <c r="X12" s="7"/>
      <c r="Y12" s="7"/>
      <c r="Z12" s="7"/>
      <c r="AA12" s="4"/>
      <c r="AB12" s="4"/>
      <c r="AC12" s="4"/>
    </row>
    <row r="13" spans="1:29" ht="15" customHeight="1" x14ac:dyDescent="0.2">
      <c r="C13" s="2"/>
      <c r="H13" s="31">
        <v>45552</v>
      </c>
      <c r="I13" s="29"/>
      <c r="J13" s="29"/>
      <c r="K13" s="29">
        <v>8.25</v>
      </c>
      <c r="L13" s="29"/>
      <c r="M13" s="29"/>
      <c r="N13" s="29"/>
      <c r="O13" s="21">
        <f t="shared" si="0"/>
        <v>8.25</v>
      </c>
      <c r="S13" s="4"/>
      <c r="T13" s="7"/>
      <c r="U13" s="7"/>
      <c r="V13" s="7"/>
      <c r="W13" s="7"/>
      <c r="X13" s="7"/>
      <c r="Y13" s="7"/>
      <c r="Z13" s="7"/>
      <c r="AA13" s="4"/>
      <c r="AB13" s="4"/>
      <c r="AC13" s="4"/>
    </row>
    <row r="14" spans="1:29" ht="15" customHeight="1" x14ac:dyDescent="0.2">
      <c r="C14" s="2"/>
      <c r="H14" s="31">
        <v>45553</v>
      </c>
      <c r="I14" s="29">
        <v>8.25</v>
      </c>
      <c r="J14" s="29"/>
      <c r="K14" s="29"/>
      <c r="L14" s="29"/>
      <c r="M14" s="29"/>
      <c r="N14" s="29"/>
      <c r="O14" s="21">
        <f t="shared" si="0"/>
        <v>8.25</v>
      </c>
      <c r="S14" s="4"/>
      <c r="T14" s="7"/>
      <c r="U14" s="7"/>
      <c r="V14" s="7"/>
      <c r="W14" s="7"/>
      <c r="X14" s="7"/>
      <c r="Y14" s="7"/>
      <c r="Z14" s="7"/>
      <c r="AA14" s="4"/>
      <c r="AB14" s="4"/>
      <c r="AC14" s="4"/>
    </row>
    <row r="15" spans="1:29" ht="15" customHeight="1" x14ac:dyDescent="0.2">
      <c r="C15" s="2"/>
      <c r="H15" s="31">
        <v>45554</v>
      </c>
      <c r="I15" s="29">
        <v>8.25</v>
      </c>
      <c r="J15" s="29">
        <v>4</v>
      </c>
      <c r="K15" s="29"/>
      <c r="L15" s="29"/>
      <c r="M15" s="29"/>
      <c r="N15" s="29"/>
      <c r="O15" s="21">
        <f t="shared" si="0"/>
        <v>12.25</v>
      </c>
      <c r="S15" s="4"/>
      <c r="T15" s="7"/>
      <c r="U15" s="7"/>
      <c r="V15" s="7"/>
      <c r="W15" s="7"/>
      <c r="X15" s="7"/>
      <c r="Y15" s="7"/>
      <c r="Z15" s="7"/>
      <c r="AA15" s="4"/>
      <c r="AB15" s="4"/>
      <c r="AC15" s="4"/>
    </row>
    <row r="16" spans="1:29" ht="15" customHeight="1" x14ac:dyDescent="0.2">
      <c r="C16" s="2"/>
      <c r="H16" s="31">
        <v>45555</v>
      </c>
      <c r="I16" s="29">
        <v>8.25</v>
      </c>
      <c r="J16" s="29">
        <v>4</v>
      </c>
      <c r="K16" s="29"/>
      <c r="L16" s="29"/>
      <c r="M16" s="29"/>
      <c r="N16" s="29"/>
      <c r="O16" s="21">
        <f t="shared" si="0"/>
        <v>12.25</v>
      </c>
      <c r="S16" s="4"/>
      <c r="T16" s="7"/>
      <c r="U16" s="7"/>
      <c r="V16" s="7"/>
      <c r="W16" s="7"/>
      <c r="X16" s="7"/>
      <c r="Y16" s="7"/>
      <c r="Z16" s="7"/>
      <c r="AA16" s="4"/>
      <c r="AB16" s="4"/>
      <c r="AC16" s="4"/>
    </row>
    <row r="17" spans="3:29" ht="15" customHeight="1" x14ac:dyDescent="0.2">
      <c r="C17" s="2"/>
      <c r="H17" s="31">
        <v>45556</v>
      </c>
      <c r="I17" s="29"/>
      <c r="J17" s="29">
        <v>4</v>
      </c>
      <c r="K17" s="29"/>
      <c r="L17" s="29"/>
      <c r="M17" s="29"/>
      <c r="N17" s="29"/>
      <c r="O17" s="21">
        <f t="shared" si="0"/>
        <v>4</v>
      </c>
      <c r="S17" s="4"/>
      <c r="T17" s="7"/>
      <c r="U17" s="7"/>
      <c r="V17" s="7"/>
      <c r="W17" s="7"/>
      <c r="X17" s="7"/>
      <c r="Y17" s="7"/>
      <c r="Z17" s="7"/>
      <c r="AA17" s="4"/>
      <c r="AB17" s="4"/>
      <c r="AC17" s="4"/>
    </row>
    <row r="18" spans="3:29" ht="15" customHeight="1" x14ac:dyDescent="0.2">
      <c r="C18" s="2"/>
      <c r="H18" s="31">
        <v>45557</v>
      </c>
      <c r="I18" s="29"/>
      <c r="J18" s="29"/>
      <c r="K18" s="29"/>
      <c r="L18" s="29"/>
      <c r="M18" s="29"/>
      <c r="N18" s="29"/>
      <c r="O18" s="21">
        <f t="shared" si="0"/>
        <v>0</v>
      </c>
      <c r="S18" s="4"/>
      <c r="T18" s="7"/>
      <c r="U18" s="7"/>
      <c r="V18" s="7"/>
      <c r="W18" s="7"/>
      <c r="X18" s="7"/>
      <c r="Y18" s="7"/>
      <c r="Z18" s="7"/>
      <c r="AA18" s="4"/>
      <c r="AB18" s="4"/>
      <c r="AC18" s="4"/>
    </row>
    <row r="19" spans="3:29" ht="15" customHeight="1" x14ac:dyDescent="0.2">
      <c r="H19" s="20" t="s">
        <v>2</v>
      </c>
      <c r="I19" s="30">
        <f t="shared" ref="I19:O19" si="1">SUM(I12:I18)</f>
        <v>24.75</v>
      </c>
      <c r="J19" s="30">
        <f t="shared" si="1"/>
        <v>12</v>
      </c>
      <c r="K19" s="30">
        <f t="shared" si="1"/>
        <v>8.25</v>
      </c>
      <c r="L19" s="30">
        <f t="shared" si="1"/>
        <v>8.25</v>
      </c>
      <c r="M19" s="30">
        <f t="shared" si="1"/>
        <v>0</v>
      </c>
      <c r="N19" s="30">
        <f t="shared" si="1"/>
        <v>0</v>
      </c>
      <c r="O19" s="30">
        <f t="shared" si="1"/>
        <v>53.25</v>
      </c>
      <c r="S19" s="4"/>
      <c r="T19" s="7"/>
      <c r="U19" s="7"/>
      <c r="V19" s="7"/>
      <c r="W19" s="7"/>
      <c r="X19" s="7"/>
      <c r="Y19" s="7"/>
      <c r="Z19" s="7"/>
      <c r="AA19" s="4"/>
      <c r="AB19" s="4"/>
      <c r="AC19" s="4"/>
    </row>
    <row r="20" spans="3:29" ht="15" customHeight="1" x14ac:dyDescent="0.2">
      <c r="H20" s="11" t="s">
        <v>3</v>
      </c>
      <c r="I20" s="28">
        <v>15.25</v>
      </c>
      <c r="J20" s="28">
        <v>22.9</v>
      </c>
      <c r="K20" s="28">
        <v>15.25</v>
      </c>
      <c r="L20" s="28">
        <v>15.25</v>
      </c>
      <c r="M20" s="28">
        <v>0</v>
      </c>
      <c r="N20" s="28">
        <v>0</v>
      </c>
      <c r="O20" s="28"/>
      <c r="S20" s="4"/>
      <c r="T20" s="7"/>
      <c r="U20" s="7"/>
      <c r="V20" s="7"/>
      <c r="W20" s="7"/>
      <c r="X20" s="7"/>
      <c r="Y20" s="7"/>
      <c r="Z20" s="7"/>
      <c r="AA20" s="4"/>
      <c r="AB20" s="4"/>
      <c r="AC20" s="4"/>
    </row>
    <row r="21" spans="3:29" ht="15" customHeight="1" x14ac:dyDescent="0.2">
      <c r="H21" s="10" t="s">
        <v>4</v>
      </c>
      <c r="I21" s="22">
        <f t="shared" ref="I21:N21" si="2">I19*I20</f>
        <v>377.4375</v>
      </c>
      <c r="J21" s="22">
        <f t="shared" si="2"/>
        <v>274.79999999999995</v>
      </c>
      <c r="K21" s="22">
        <f t="shared" si="2"/>
        <v>125.8125</v>
      </c>
      <c r="L21" s="22">
        <f t="shared" si="2"/>
        <v>125.8125</v>
      </c>
      <c r="M21" s="22">
        <v>0</v>
      </c>
      <c r="N21" s="22">
        <f t="shared" si="2"/>
        <v>0</v>
      </c>
      <c r="O21" s="22">
        <f>SUM(I21:N21)</f>
        <v>903.86249999999995</v>
      </c>
      <c r="S21" s="4"/>
      <c r="T21" s="5"/>
      <c r="U21" s="5"/>
      <c r="V21" s="5"/>
      <c r="W21" s="5"/>
      <c r="X21" s="5"/>
      <c r="Y21" s="5"/>
      <c r="Z21" s="5"/>
      <c r="AA21" s="4"/>
      <c r="AB21" s="4"/>
      <c r="AC21" s="4"/>
    </row>
    <row r="22" spans="3:29" ht="15" customHeight="1" x14ac:dyDescent="0.2">
      <c r="H22" s="11"/>
      <c r="I22" s="16"/>
      <c r="J22" s="16"/>
      <c r="K22" s="16"/>
      <c r="L22" s="16"/>
      <c r="M22" s="16"/>
      <c r="N22" s="16"/>
      <c r="O22" s="16"/>
      <c r="S22" s="4"/>
      <c r="T22" s="4"/>
      <c r="U22" s="4"/>
      <c r="V22" s="4"/>
      <c r="W22" s="4"/>
      <c r="X22" s="4"/>
      <c r="Y22" s="4"/>
      <c r="Z22" s="4"/>
      <c r="AA22" s="4"/>
      <c r="AB22" s="4"/>
      <c r="AC22" s="4"/>
    </row>
    <row r="23" spans="3:29" ht="15" customHeight="1" x14ac:dyDescent="0.2">
      <c r="H23" s="11"/>
      <c r="I23" s="16"/>
      <c r="J23" s="17" t="s">
        <v>5</v>
      </c>
      <c r="K23" s="18">
        <f>O19</f>
        <v>53.25</v>
      </c>
      <c r="L23" s="16"/>
      <c r="M23" s="16"/>
      <c r="N23" s="16"/>
      <c r="O23" s="16"/>
      <c r="S23" s="4"/>
      <c r="T23" s="4"/>
      <c r="U23" s="5"/>
      <c r="V23" s="8"/>
      <c r="W23" s="4"/>
      <c r="X23" s="4"/>
      <c r="Y23" s="4"/>
      <c r="Z23" s="4"/>
      <c r="AA23" s="4"/>
      <c r="AB23" s="4"/>
      <c r="AC23" s="4"/>
    </row>
    <row r="24" spans="3:29" ht="15" customHeight="1" x14ac:dyDescent="0.2">
      <c r="H24" s="11"/>
      <c r="I24" s="16"/>
      <c r="J24" s="17" t="s">
        <v>4</v>
      </c>
      <c r="K24" s="22">
        <f>O21</f>
        <v>903.86249999999995</v>
      </c>
      <c r="L24" s="16"/>
      <c r="M24" s="16"/>
      <c r="N24" s="16"/>
      <c r="O24" s="19"/>
      <c r="S24" s="4"/>
      <c r="T24" s="4"/>
      <c r="U24" s="5"/>
      <c r="V24" s="8"/>
      <c r="W24" s="4"/>
      <c r="X24" s="4"/>
      <c r="Y24" s="4"/>
      <c r="Z24" s="4"/>
      <c r="AA24" s="4"/>
      <c r="AB24" s="4"/>
      <c r="AC24" s="4"/>
    </row>
    <row r="25" spans="3:29" ht="15" customHeight="1" x14ac:dyDescent="0.2"/>
    <row r="26" spans="3:29" ht="15" customHeight="1" x14ac:dyDescent="0.2"/>
    <row r="27" spans="3:29" ht="15" customHeight="1" x14ac:dyDescent="0.2"/>
    <row r="28" spans="3:29" ht="15" customHeight="1" x14ac:dyDescent="0.2"/>
    <row r="29" spans="3:29" ht="15" customHeight="1" x14ac:dyDescent="0.2"/>
    <row r="30" spans="3:29" ht="15" customHeight="1" x14ac:dyDescent="0.2"/>
    <row r="31" spans="3:29" ht="15" customHeight="1" x14ac:dyDescent="0.2"/>
    <row r="32" spans="3:29" ht="15" customHeight="1" x14ac:dyDescent="0.2"/>
    <row r="33" ht="15" customHeight="1" x14ac:dyDescent="0.2"/>
  </sheetData>
  <mergeCells count="6">
    <mergeCell ref="Z5:AC5"/>
    <mergeCell ref="H3:K3"/>
    <mergeCell ref="B1:F1"/>
    <mergeCell ref="B2:F2"/>
    <mergeCell ref="B3:F3"/>
    <mergeCell ref="B4:F4"/>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65D2-907C-AB47-B367-860DA452BF26}">
  <dimension ref="A1:T36"/>
  <sheetViews>
    <sheetView topLeftCell="A3" workbookViewId="0">
      <selection activeCell="F21" sqref="F21"/>
    </sheetView>
  </sheetViews>
  <sheetFormatPr baseColWidth="10" defaultColWidth="8.83203125" defaultRowHeight="15" x14ac:dyDescent="0.2"/>
  <cols>
    <col min="1" max="1" width="2.1640625" bestFit="1" customWidth="1"/>
    <col min="2" max="2" width="4" customWidth="1"/>
    <col min="3" max="3" width="2.83203125" customWidth="1"/>
    <col min="4" max="4" width="6.1640625" customWidth="1"/>
    <col min="5" max="5" width="7" customWidth="1"/>
    <col min="6" max="6" width="7.1640625" customWidth="1"/>
    <col min="8" max="8" width="21.5" customWidth="1"/>
    <col min="9" max="13" width="20.6640625" customWidth="1"/>
    <col min="16" max="16" width="12.33203125" bestFit="1" customWidth="1"/>
    <col min="17" max="17" width="23" bestFit="1" customWidth="1"/>
    <col min="18" max="18" width="9.5" bestFit="1" customWidth="1"/>
    <col min="19" max="19" width="14.33203125" bestFit="1" customWidth="1"/>
    <col min="20" max="20" width="13" bestFit="1" customWidth="1"/>
  </cols>
  <sheetData>
    <row r="1" spans="1:20" ht="16" thickBot="1" x14ac:dyDescent="0.25">
      <c r="A1" s="1"/>
      <c r="B1" s="101" t="s">
        <v>21</v>
      </c>
      <c r="C1" s="101"/>
      <c r="D1" s="101"/>
      <c r="E1" s="101"/>
      <c r="F1" s="101"/>
    </row>
    <row r="2" spans="1:20" ht="16" thickBot="1" x14ac:dyDescent="0.25">
      <c r="A2" s="35">
        <v>1</v>
      </c>
      <c r="B2" s="111" t="s">
        <v>25</v>
      </c>
      <c r="C2" s="112"/>
      <c r="D2" s="112"/>
      <c r="E2" s="112"/>
      <c r="F2" s="113"/>
    </row>
    <row r="3" spans="1:20" ht="23" x14ac:dyDescent="0.3">
      <c r="H3" s="114" t="s">
        <v>26</v>
      </c>
      <c r="I3" s="115"/>
      <c r="J3" s="115"/>
      <c r="K3" s="115"/>
      <c r="L3" s="115"/>
      <c r="M3" s="115"/>
    </row>
    <row r="4" spans="1:20" x14ac:dyDescent="0.2">
      <c r="N4" s="1"/>
      <c r="O4" s="1"/>
      <c r="P4" s="1"/>
      <c r="Q4" s="1"/>
      <c r="R4" s="1"/>
      <c r="S4" s="1"/>
      <c r="T4" s="1"/>
    </row>
    <row r="5" spans="1:20" x14ac:dyDescent="0.2">
      <c r="H5" s="10" t="s">
        <v>27</v>
      </c>
      <c r="I5" s="36" t="s">
        <v>28</v>
      </c>
      <c r="J5" s="11"/>
      <c r="K5" s="11" t="s">
        <v>12</v>
      </c>
      <c r="L5" s="37">
        <v>45550</v>
      </c>
      <c r="M5" s="11"/>
      <c r="N5" s="1"/>
      <c r="O5" s="1"/>
      <c r="P5" s="1"/>
      <c r="Q5" s="1"/>
      <c r="R5" s="1"/>
      <c r="S5" s="1"/>
      <c r="T5" s="1"/>
    </row>
    <row r="6" spans="1:20" ht="23" x14ac:dyDescent="0.3">
      <c r="H6" s="38"/>
      <c r="L6" s="39"/>
      <c r="M6" s="11"/>
      <c r="N6" s="1"/>
      <c r="O6" s="1"/>
    </row>
    <row r="7" spans="1:20" ht="16" x14ac:dyDescent="0.25">
      <c r="H7" s="40" t="s">
        <v>29</v>
      </c>
      <c r="I7" s="40" t="s">
        <v>30</v>
      </c>
      <c r="J7" s="40" t="s">
        <v>31</v>
      </c>
      <c r="K7" s="40" t="s">
        <v>32</v>
      </c>
      <c r="L7" s="40" t="s">
        <v>33</v>
      </c>
      <c r="M7" s="40" t="s">
        <v>34</v>
      </c>
      <c r="N7" s="41"/>
      <c r="O7" s="1"/>
    </row>
    <row r="8" spans="1:20" x14ac:dyDescent="0.2">
      <c r="H8" s="11" t="s">
        <v>35</v>
      </c>
      <c r="I8" s="11" t="s">
        <v>36</v>
      </c>
      <c r="J8" s="36">
        <v>2</v>
      </c>
      <c r="K8" s="42">
        <v>949</v>
      </c>
      <c r="L8" s="42">
        <f>K8*I$17</f>
        <v>62.539099999999998</v>
      </c>
      <c r="M8" s="42">
        <f>(K8+L8)*J8</f>
        <v>2023.0781999999999</v>
      </c>
      <c r="N8" s="43"/>
      <c r="O8" s="1"/>
    </row>
    <row r="9" spans="1:20" x14ac:dyDescent="0.2">
      <c r="H9" s="11" t="s">
        <v>37</v>
      </c>
      <c r="I9" s="11" t="s">
        <v>38</v>
      </c>
      <c r="J9" s="36">
        <v>12</v>
      </c>
      <c r="K9" s="42">
        <v>79.989999999999995</v>
      </c>
      <c r="L9" s="42">
        <f t="shared" ref="L9:L14" si="0">K9*I$17</f>
        <v>5.2713409999999996</v>
      </c>
      <c r="M9" s="42">
        <f t="shared" ref="M9:M14" si="1">(K9+L9)*J9</f>
        <v>1023.1360919999998</v>
      </c>
      <c r="N9" s="1"/>
      <c r="O9" s="1"/>
    </row>
    <row r="10" spans="1:20" x14ac:dyDescent="0.2">
      <c r="H10" s="11" t="s">
        <v>39</v>
      </c>
      <c r="I10" s="11" t="s">
        <v>40</v>
      </c>
      <c r="J10" s="36">
        <v>6</v>
      </c>
      <c r="K10" s="42">
        <v>549.99</v>
      </c>
      <c r="L10" s="42">
        <f t="shared" si="0"/>
        <v>36.244340999999999</v>
      </c>
      <c r="M10" s="42">
        <f t="shared" si="1"/>
        <v>3517.4060460000001</v>
      </c>
      <c r="N10" s="1"/>
      <c r="O10" s="1"/>
    </row>
    <row r="11" spans="1:20" x14ac:dyDescent="0.2">
      <c r="H11" s="11" t="s">
        <v>41</v>
      </c>
      <c r="I11" s="11" t="s">
        <v>42</v>
      </c>
      <c r="J11" s="36">
        <v>4</v>
      </c>
      <c r="K11" s="42">
        <v>289.99</v>
      </c>
      <c r="L11" s="42">
        <f t="shared" si="0"/>
        <v>19.110341000000002</v>
      </c>
      <c r="M11" s="42">
        <f t="shared" si="1"/>
        <v>1236.4013640000001</v>
      </c>
      <c r="N11" s="1"/>
      <c r="O11" s="1"/>
    </row>
    <row r="12" spans="1:20" x14ac:dyDescent="0.2">
      <c r="H12" s="11" t="s">
        <v>43</v>
      </c>
      <c r="I12" s="11" t="s">
        <v>44</v>
      </c>
      <c r="J12" s="36">
        <v>8</v>
      </c>
      <c r="K12" s="42">
        <v>399.99</v>
      </c>
      <c r="L12" s="42">
        <f t="shared" si="0"/>
        <v>26.359341000000001</v>
      </c>
      <c r="M12" s="42">
        <f t="shared" si="1"/>
        <v>3410.7947279999998</v>
      </c>
      <c r="N12" s="1"/>
      <c r="O12" s="1"/>
    </row>
    <row r="13" spans="1:20" x14ac:dyDescent="0.2">
      <c r="H13" s="11" t="s">
        <v>45</v>
      </c>
      <c r="I13" s="11" t="s">
        <v>46</v>
      </c>
      <c r="J13" s="36">
        <v>16</v>
      </c>
      <c r="K13" s="42">
        <v>79.989999999999995</v>
      </c>
      <c r="L13" s="42">
        <f t="shared" si="0"/>
        <v>5.2713409999999996</v>
      </c>
      <c r="M13" s="42">
        <f t="shared" si="1"/>
        <v>1364.1814559999998</v>
      </c>
      <c r="N13" s="1"/>
      <c r="O13" s="1"/>
    </row>
    <row r="14" spans="1:20" x14ac:dyDescent="0.2">
      <c r="H14" s="11" t="s">
        <v>47</v>
      </c>
      <c r="I14" s="11" t="s">
        <v>48</v>
      </c>
      <c r="J14" s="36">
        <v>7</v>
      </c>
      <c r="K14" s="42">
        <v>149.99</v>
      </c>
      <c r="L14" s="42">
        <f t="shared" si="0"/>
        <v>9.8843410000000009</v>
      </c>
      <c r="M14" s="42">
        <f t="shared" si="1"/>
        <v>1119.1203870000002</v>
      </c>
      <c r="N14" s="1"/>
      <c r="O14" s="1"/>
    </row>
    <row r="15" spans="1:20" ht="16" x14ac:dyDescent="0.25">
      <c r="H15" s="44" t="s">
        <v>34</v>
      </c>
      <c r="I15" s="45"/>
      <c r="J15" s="46">
        <f>COUNT(J8:J14)</f>
        <v>7</v>
      </c>
      <c r="K15" s="45"/>
      <c r="L15" s="45">
        <f>SUM(L8:L14)</f>
        <v>164.68014600000001</v>
      </c>
      <c r="M15" s="45">
        <f>SUM(M8,M9,M10,M11,M12,M13,M14)</f>
        <v>13694.118273</v>
      </c>
      <c r="N15" s="41"/>
      <c r="O15" s="1"/>
    </row>
    <row r="17" spans="8:13" x14ac:dyDescent="0.2">
      <c r="H17" s="47" t="s">
        <v>49</v>
      </c>
      <c r="I17" s="48">
        <v>6.59E-2</v>
      </c>
    </row>
    <row r="19" spans="8:13" ht="23" x14ac:dyDescent="0.3">
      <c r="H19" s="114" t="s">
        <v>50</v>
      </c>
      <c r="I19" s="115"/>
      <c r="J19" s="115"/>
      <c r="K19" s="115"/>
      <c r="L19" s="115"/>
      <c r="M19" s="115"/>
    </row>
    <row r="20" spans="8:13" ht="23" x14ac:dyDescent="0.3">
      <c r="H20" s="39"/>
      <c r="I20" s="39"/>
      <c r="K20" s="39"/>
      <c r="L20" s="39"/>
      <c r="M20" s="11"/>
    </row>
    <row r="21" spans="8:13" ht="16" x14ac:dyDescent="0.25">
      <c r="H21" s="40" t="s">
        <v>51</v>
      </c>
      <c r="I21" s="40" t="s">
        <v>52</v>
      </c>
      <c r="J21" s="40" t="s">
        <v>53</v>
      </c>
      <c r="K21" s="40" t="s">
        <v>54</v>
      </c>
      <c r="L21" s="40" t="s">
        <v>55</v>
      </c>
      <c r="M21" s="40" t="s">
        <v>34</v>
      </c>
    </row>
    <row r="22" spans="8:13" x14ac:dyDescent="0.2">
      <c r="H22" s="49" t="s">
        <v>56</v>
      </c>
      <c r="I22" s="50">
        <v>950.62</v>
      </c>
      <c r="J22" s="50">
        <v>1905.35</v>
      </c>
      <c r="K22" s="50">
        <v>1542.15</v>
      </c>
      <c r="L22" s="50">
        <v>3523.46</v>
      </c>
      <c r="M22" s="50">
        <f t="shared" ref="M22:M28" si="2">SUM(I22:L22)</f>
        <v>7921.58</v>
      </c>
    </row>
    <row r="23" spans="8:13" x14ac:dyDescent="0.2">
      <c r="H23" s="49" t="s">
        <v>57</v>
      </c>
      <c r="I23" s="50">
        <v>2013.41</v>
      </c>
      <c r="J23" s="50">
        <v>2879.24</v>
      </c>
      <c r="K23" s="50">
        <v>1862.38</v>
      </c>
      <c r="L23" s="50">
        <v>3462.8</v>
      </c>
      <c r="M23" s="50">
        <f t="shared" si="2"/>
        <v>10217.83</v>
      </c>
    </row>
    <row r="24" spans="8:13" x14ac:dyDescent="0.2">
      <c r="H24" s="49" t="s">
        <v>58</v>
      </c>
      <c r="I24" s="50">
        <v>2322.5100000000002</v>
      </c>
      <c r="J24" s="50">
        <v>3183.76</v>
      </c>
      <c r="K24" s="50">
        <v>1943.2</v>
      </c>
      <c r="L24" s="50">
        <v>4850.63</v>
      </c>
      <c r="M24" s="50">
        <f t="shared" si="2"/>
        <v>12300.1</v>
      </c>
    </row>
    <row r="25" spans="8:13" x14ac:dyDescent="0.2">
      <c r="H25" s="49" t="s">
        <v>59</v>
      </c>
      <c r="I25" s="50">
        <v>1001.88</v>
      </c>
      <c r="J25" s="50">
        <v>1264.8900000000001</v>
      </c>
      <c r="K25" s="50">
        <v>864.52</v>
      </c>
      <c r="L25" s="50">
        <v>2546.23</v>
      </c>
      <c r="M25" s="50">
        <f t="shared" si="2"/>
        <v>5677.52</v>
      </c>
    </row>
    <row r="26" spans="8:13" x14ac:dyDescent="0.2">
      <c r="H26" s="49" t="s">
        <v>60</v>
      </c>
      <c r="I26" s="50">
        <v>2748.86</v>
      </c>
      <c r="J26" s="50">
        <v>2942.13</v>
      </c>
      <c r="K26" s="50">
        <v>2103.7800000000002</v>
      </c>
      <c r="L26" s="50">
        <v>4527.12</v>
      </c>
      <c r="M26" s="50">
        <f t="shared" si="2"/>
        <v>12321.89</v>
      </c>
    </row>
    <row r="27" spans="8:13" x14ac:dyDescent="0.2">
      <c r="H27" s="49" t="s">
        <v>61</v>
      </c>
      <c r="I27" s="50">
        <v>2834.12</v>
      </c>
      <c r="J27" s="50">
        <v>3287.52</v>
      </c>
      <c r="K27" s="50">
        <v>2912.56</v>
      </c>
      <c r="L27" s="50">
        <v>5213.62</v>
      </c>
      <c r="M27" s="50">
        <f t="shared" si="2"/>
        <v>14247.82</v>
      </c>
    </row>
    <row r="28" spans="8:13" x14ac:dyDescent="0.2">
      <c r="H28" s="49" t="s">
        <v>62</v>
      </c>
      <c r="I28" s="50">
        <v>1822.59</v>
      </c>
      <c r="J28" s="50">
        <v>1564.21</v>
      </c>
      <c r="K28" s="50">
        <v>1423.89</v>
      </c>
      <c r="L28" s="50">
        <v>3251.92</v>
      </c>
      <c r="M28" s="50">
        <f t="shared" si="2"/>
        <v>8062.6100000000006</v>
      </c>
    </row>
    <row r="29" spans="8:13" ht="16" x14ac:dyDescent="0.25">
      <c r="H29" s="44" t="s">
        <v>34</v>
      </c>
      <c r="I29" s="45">
        <f t="shared" ref="I29:K29" si="3">SUM(I22:I28)</f>
        <v>13693.990000000002</v>
      </c>
      <c r="J29" s="45">
        <f t="shared" si="3"/>
        <v>17027.099999999999</v>
      </c>
      <c r="K29" s="45">
        <f t="shared" si="3"/>
        <v>12652.48</v>
      </c>
      <c r="L29" s="45">
        <f>SUM(L22:L28)</f>
        <v>27375.78</v>
      </c>
      <c r="M29" s="45">
        <f>SUM(I22:I28,J22:J28,K22:K28,L22:L28)</f>
        <v>70749.349999999991</v>
      </c>
    </row>
    <row r="31" spans="8:13" x14ac:dyDescent="0.2">
      <c r="H31" s="51" t="s">
        <v>63</v>
      </c>
      <c r="I31" s="52">
        <f>AVERAGE(I22:I28)</f>
        <v>1956.2842857142859</v>
      </c>
      <c r="J31" s="52">
        <f t="shared" ref="J31:L31" si="4">AVERAGE(J22:J28)</f>
        <v>2432.4428571428571</v>
      </c>
      <c r="K31" s="52">
        <f t="shared" si="4"/>
        <v>1807.4971428571428</v>
      </c>
      <c r="L31" s="52">
        <f t="shared" si="4"/>
        <v>3910.8257142857142</v>
      </c>
      <c r="M31" s="52">
        <f>AVERAGE(M22:M29)</f>
        <v>17687.337500000001</v>
      </c>
    </row>
    <row r="32" spans="8:13" x14ac:dyDescent="0.2">
      <c r="H32" s="53" t="s">
        <v>64</v>
      </c>
      <c r="I32" s="52">
        <f>MAX(I22:I28)</f>
        <v>2834.12</v>
      </c>
      <c r="J32" s="52">
        <f t="shared" ref="J32:L32" si="5">MAX(J22:J28)</f>
        <v>3287.52</v>
      </c>
      <c r="K32" s="52">
        <f t="shared" si="5"/>
        <v>2912.56</v>
      </c>
      <c r="L32" s="52">
        <f t="shared" si="5"/>
        <v>5213.62</v>
      </c>
      <c r="M32" s="52">
        <f>MAX(M22:M29)</f>
        <v>70749.349999999991</v>
      </c>
    </row>
    <row r="33" spans="8:13" x14ac:dyDescent="0.2">
      <c r="H33" s="53" t="s">
        <v>65</v>
      </c>
      <c r="I33" s="52">
        <f>MIN(I22:I28)</f>
        <v>950.62</v>
      </c>
      <c r="J33" s="52">
        <f t="shared" ref="J33:L33" si="6">MIN(J22:J28)</f>
        <v>1264.8900000000001</v>
      </c>
      <c r="K33" s="52">
        <f t="shared" si="6"/>
        <v>864.52</v>
      </c>
      <c r="L33" s="52">
        <f t="shared" si="6"/>
        <v>2546.23</v>
      </c>
      <c r="M33" s="52">
        <f>MIN(M22:M29)</f>
        <v>5677.52</v>
      </c>
    </row>
    <row r="34" spans="8:13" x14ac:dyDescent="0.2">
      <c r="H34" s="53" t="s">
        <v>66</v>
      </c>
      <c r="I34" s="52">
        <f>AVERAGE(MAX(I22:I28),MIN(I22:I28))</f>
        <v>1892.37</v>
      </c>
      <c r="J34" s="54"/>
      <c r="K34" s="54"/>
      <c r="L34" s="54"/>
      <c r="M34" s="52"/>
    </row>
    <row r="35" spans="8:13" x14ac:dyDescent="0.2">
      <c r="H35" s="55"/>
      <c r="I35" s="56"/>
      <c r="J35" s="57"/>
      <c r="K35" s="57"/>
      <c r="L35" s="57"/>
      <c r="M35" s="57"/>
    </row>
    <row r="36" spans="8:13" x14ac:dyDescent="0.2">
      <c r="H36" s="55"/>
      <c r="I36" s="57"/>
      <c r="J36" s="57"/>
      <c r="K36" s="57"/>
      <c r="L36" s="57"/>
      <c r="M36" s="57"/>
    </row>
  </sheetData>
  <mergeCells count="4">
    <mergeCell ref="B1:F1"/>
    <mergeCell ref="B2:F2"/>
    <mergeCell ref="H3:M3"/>
    <mergeCell ref="H19:M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AAE2B-A3DE-4C40-B12D-2534FD57213E}">
  <dimension ref="A1:O50"/>
  <sheetViews>
    <sheetView workbookViewId="0">
      <selection sqref="A1:XFD1048576"/>
    </sheetView>
  </sheetViews>
  <sheetFormatPr baseColWidth="10" defaultColWidth="8.83203125" defaultRowHeight="15" x14ac:dyDescent="0.2"/>
  <cols>
    <col min="1" max="1" width="2.1640625" bestFit="1" customWidth="1"/>
    <col min="4" max="4" width="11.1640625" customWidth="1"/>
    <col min="5" max="5" width="20.1640625" customWidth="1"/>
    <col min="6" max="6" width="27.33203125" customWidth="1"/>
    <col min="8" max="8" width="20.6640625" customWidth="1"/>
    <col min="9" max="12" width="15.6640625" customWidth="1"/>
    <col min="13" max="13" width="20.6640625" bestFit="1" customWidth="1"/>
    <col min="14" max="14" width="20.5" bestFit="1" customWidth="1"/>
    <col min="15" max="15" width="14.6640625" bestFit="1" customWidth="1"/>
  </cols>
  <sheetData>
    <row r="1" spans="1:14" ht="16" thickBot="1" x14ac:dyDescent="0.25">
      <c r="B1" s="101" t="s">
        <v>21</v>
      </c>
      <c r="C1" s="101"/>
      <c r="D1" s="101"/>
      <c r="E1" s="101"/>
      <c r="F1" s="101"/>
      <c r="H1" s="58"/>
    </row>
    <row r="2" spans="1:14" x14ac:dyDescent="0.2">
      <c r="A2" s="32">
        <v>1</v>
      </c>
      <c r="B2" s="123" t="s">
        <v>67</v>
      </c>
      <c r="C2" s="124"/>
      <c r="D2" s="124"/>
      <c r="E2" s="124"/>
      <c r="F2" s="125"/>
    </row>
    <row r="3" spans="1:14" ht="24" x14ac:dyDescent="0.3">
      <c r="A3" s="33">
        <v>2</v>
      </c>
      <c r="B3" s="116" t="s">
        <v>68</v>
      </c>
      <c r="C3" s="117"/>
      <c r="D3" s="117"/>
      <c r="E3" s="117"/>
      <c r="F3" s="118"/>
      <c r="H3" s="126" t="s">
        <v>69</v>
      </c>
      <c r="I3" s="126"/>
      <c r="J3" s="126"/>
      <c r="K3" s="126"/>
      <c r="L3" s="126"/>
      <c r="M3" s="126"/>
      <c r="N3" s="126"/>
    </row>
    <row r="4" spans="1:14" x14ac:dyDescent="0.2">
      <c r="A4" s="33">
        <v>3</v>
      </c>
      <c r="B4" s="116" t="s">
        <v>70</v>
      </c>
      <c r="C4" s="117"/>
      <c r="D4" s="117"/>
      <c r="E4" s="117"/>
      <c r="F4" s="118"/>
      <c r="H4" s="59"/>
      <c r="I4" s="59"/>
      <c r="J4" s="59"/>
      <c r="K4" s="59"/>
      <c r="L4" s="59"/>
      <c r="M4" s="59"/>
      <c r="N4" s="59"/>
    </row>
    <row r="5" spans="1:14" x14ac:dyDescent="0.2">
      <c r="A5" s="33">
        <v>4</v>
      </c>
      <c r="B5" s="116" t="s">
        <v>71</v>
      </c>
      <c r="C5" s="117"/>
      <c r="D5" s="117"/>
      <c r="E5" s="117"/>
      <c r="F5" s="118"/>
      <c r="H5" s="59" t="s">
        <v>72</v>
      </c>
      <c r="I5" s="60">
        <v>2023</v>
      </c>
      <c r="J5" s="59"/>
      <c r="K5" s="59"/>
      <c r="L5" s="61"/>
      <c r="M5" s="59"/>
      <c r="N5" s="59"/>
    </row>
    <row r="6" spans="1:14" ht="24" x14ac:dyDescent="0.3">
      <c r="A6" s="33">
        <v>5</v>
      </c>
      <c r="B6" s="116" t="s">
        <v>73</v>
      </c>
      <c r="C6" s="117"/>
      <c r="D6" s="117"/>
      <c r="E6" s="117"/>
      <c r="F6" s="118"/>
      <c r="H6" s="62"/>
      <c r="I6" s="62"/>
      <c r="J6" s="62"/>
      <c r="K6" s="62"/>
      <c r="L6" s="63"/>
      <c r="M6" s="59"/>
      <c r="N6" s="59"/>
    </row>
    <row r="7" spans="1:14" ht="16" thickBot="1" x14ac:dyDescent="0.25">
      <c r="A7" s="64">
        <v>6</v>
      </c>
      <c r="B7" s="119" t="s">
        <v>74</v>
      </c>
      <c r="C7" s="120"/>
      <c r="D7" s="120"/>
      <c r="E7" s="120"/>
      <c r="F7" s="121"/>
      <c r="H7" s="65" t="s">
        <v>75</v>
      </c>
      <c r="I7" s="66" t="s">
        <v>76</v>
      </c>
      <c r="J7" s="66" t="s">
        <v>77</v>
      </c>
      <c r="K7" s="66" t="s">
        <v>78</v>
      </c>
      <c r="L7" s="66" t="s">
        <v>79</v>
      </c>
      <c r="M7" s="66" t="s">
        <v>80</v>
      </c>
      <c r="N7" s="66" t="s">
        <v>81</v>
      </c>
    </row>
    <row r="8" spans="1:14" x14ac:dyDescent="0.2">
      <c r="A8" s="67"/>
      <c r="H8" s="59" t="s">
        <v>82</v>
      </c>
      <c r="I8" s="59">
        <v>21417</v>
      </c>
      <c r="J8" s="59">
        <v>20191</v>
      </c>
      <c r="K8" s="59">
        <v>17734</v>
      </c>
      <c r="L8" s="59">
        <v>15547</v>
      </c>
      <c r="M8" s="59">
        <f>SUM(I8:L8)</f>
        <v>74889</v>
      </c>
      <c r="N8" s="68">
        <v>83400</v>
      </c>
    </row>
    <row r="9" spans="1:14" x14ac:dyDescent="0.2">
      <c r="H9" s="59" t="s">
        <v>83</v>
      </c>
      <c r="I9" s="59">
        <v>17292</v>
      </c>
      <c r="J9" s="59">
        <v>27645</v>
      </c>
      <c r="K9" s="59">
        <v>24881</v>
      </c>
      <c r="L9" s="59">
        <v>19993</v>
      </c>
      <c r="M9" s="59">
        <f t="shared" ref="M9:M14" si="0">SUM(I9:L9)</f>
        <v>89811</v>
      </c>
      <c r="N9" s="68">
        <v>86400</v>
      </c>
    </row>
    <row r="10" spans="1:14" x14ac:dyDescent="0.2">
      <c r="H10" s="59" t="s">
        <v>84</v>
      </c>
      <c r="I10" s="59">
        <v>19996</v>
      </c>
      <c r="J10" s="59">
        <v>18470</v>
      </c>
      <c r="K10" s="59">
        <v>26628</v>
      </c>
      <c r="L10" s="59">
        <v>17621</v>
      </c>
      <c r="M10" s="59">
        <f t="shared" si="0"/>
        <v>82715</v>
      </c>
      <c r="N10" s="68">
        <v>83400</v>
      </c>
    </row>
    <row r="11" spans="1:14" x14ac:dyDescent="0.2">
      <c r="H11" s="59" t="s">
        <v>85</v>
      </c>
      <c r="I11" s="59">
        <v>26885</v>
      </c>
      <c r="J11" s="59">
        <v>22115</v>
      </c>
      <c r="K11" s="59">
        <v>18664</v>
      </c>
      <c r="L11" s="59">
        <v>21122</v>
      </c>
      <c r="M11" s="59">
        <f t="shared" si="0"/>
        <v>88786</v>
      </c>
      <c r="N11" s="68">
        <v>86400</v>
      </c>
    </row>
    <row r="12" spans="1:14" x14ac:dyDescent="0.2">
      <c r="H12" s="59" t="s">
        <v>86</v>
      </c>
      <c r="I12" s="59">
        <v>23146</v>
      </c>
      <c r="J12" s="59">
        <v>27872</v>
      </c>
      <c r="K12" s="59">
        <v>19008</v>
      </c>
      <c r="L12" s="59">
        <v>19811</v>
      </c>
      <c r="M12" s="59">
        <f t="shared" si="0"/>
        <v>89837</v>
      </c>
      <c r="N12" s="68">
        <v>86400</v>
      </c>
    </row>
    <row r="13" spans="1:14" x14ac:dyDescent="0.2">
      <c r="H13" s="59" t="s">
        <v>87</v>
      </c>
      <c r="I13" s="59">
        <v>22736</v>
      </c>
      <c r="J13" s="59">
        <v>27696</v>
      </c>
      <c r="K13" s="59">
        <v>23277</v>
      </c>
      <c r="L13" s="59">
        <v>27038</v>
      </c>
      <c r="M13" s="59">
        <f t="shared" si="0"/>
        <v>100747</v>
      </c>
      <c r="N13" s="68">
        <v>95800</v>
      </c>
    </row>
    <row r="14" spans="1:14" x14ac:dyDescent="0.2">
      <c r="A14" s="67"/>
      <c r="B14" s="67"/>
      <c r="C14" s="67"/>
      <c r="D14" s="67"/>
      <c r="H14" s="59" t="s">
        <v>88</v>
      </c>
      <c r="I14" s="59">
        <v>21577</v>
      </c>
      <c r="J14" s="59">
        <v>17516</v>
      </c>
      <c r="K14" s="59">
        <v>16320</v>
      </c>
      <c r="L14" s="59">
        <v>26599</v>
      </c>
      <c r="M14" s="59">
        <f t="shared" si="0"/>
        <v>82012</v>
      </c>
      <c r="N14" s="68">
        <v>83400</v>
      </c>
    </row>
    <row r="15" spans="1:14" x14ac:dyDescent="0.2">
      <c r="H15" s="69" t="s">
        <v>89</v>
      </c>
      <c r="I15" s="70">
        <f>SUM(I8:I14)</f>
        <v>153049</v>
      </c>
      <c r="J15" s="70">
        <f t="shared" ref="J15:N15" si="1">SUM(J8:J14)</f>
        <v>161505</v>
      </c>
      <c r="K15" s="70">
        <f t="shared" si="1"/>
        <v>146512</v>
      </c>
      <c r="L15" s="70">
        <f t="shared" si="1"/>
        <v>147731</v>
      </c>
      <c r="M15" s="70">
        <f t="shared" si="1"/>
        <v>608797</v>
      </c>
      <c r="N15" s="70">
        <f t="shared" si="1"/>
        <v>605200</v>
      </c>
    </row>
    <row r="16" spans="1:14" x14ac:dyDescent="0.2">
      <c r="H16" s="59"/>
      <c r="I16" s="59"/>
      <c r="J16" s="59"/>
      <c r="K16" s="59"/>
      <c r="L16" s="59"/>
      <c r="M16" s="68"/>
      <c r="N16" s="71"/>
    </row>
    <row r="17" spans="1:15" x14ac:dyDescent="0.2">
      <c r="H17" s="72"/>
      <c r="I17" s="73"/>
      <c r="J17" s="59"/>
      <c r="K17" s="59"/>
      <c r="L17" s="59"/>
      <c r="M17" s="59"/>
      <c r="N17" s="68"/>
    </row>
    <row r="18" spans="1:15" x14ac:dyDescent="0.2">
      <c r="H18" s="59"/>
      <c r="I18" s="59"/>
      <c r="J18" s="59"/>
      <c r="K18" s="59"/>
      <c r="L18" s="59"/>
      <c r="M18" s="59"/>
      <c r="N18" s="59"/>
    </row>
    <row r="19" spans="1:15" ht="24" x14ac:dyDescent="0.3">
      <c r="H19" s="122" t="s">
        <v>90</v>
      </c>
      <c r="I19" s="122"/>
      <c r="J19" s="122"/>
      <c r="K19" s="122"/>
      <c r="L19" s="122"/>
      <c r="M19" s="122"/>
      <c r="N19" s="122"/>
    </row>
    <row r="20" spans="1:15" ht="24" x14ac:dyDescent="0.3">
      <c r="A20" s="67"/>
      <c r="B20" s="67"/>
      <c r="C20" s="67"/>
      <c r="H20" s="63"/>
      <c r="I20" s="63"/>
      <c r="J20" s="59"/>
      <c r="K20" s="63"/>
      <c r="L20" s="63"/>
      <c r="M20" s="59"/>
      <c r="N20" s="59"/>
    </row>
    <row r="21" spans="1:15" ht="16" x14ac:dyDescent="0.25">
      <c r="H21" s="65" t="s">
        <v>91</v>
      </c>
      <c r="I21" s="66" t="s">
        <v>92</v>
      </c>
      <c r="J21" s="66" t="s">
        <v>93</v>
      </c>
      <c r="K21" s="66" t="s">
        <v>94</v>
      </c>
      <c r="L21" s="66" t="s">
        <v>95</v>
      </c>
      <c r="M21" s="66" t="s">
        <v>96</v>
      </c>
      <c r="N21" s="66" t="s">
        <v>97</v>
      </c>
      <c r="O21" s="74"/>
    </row>
    <row r="22" spans="1:15" x14ac:dyDescent="0.2">
      <c r="H22" s="59" t="s">
        <v>82</v>
      </c>
      <c r="I22" s="75" t="str">
        <f>IF(M8&gt;N8, "Target Met", "Target Not Met")</f>
        <v>Target Not Met</v>
      </c>
      <c r="J22" s="76">
        <v>60</v>
      </c>
      <c r="K22" s="76">
        <v>75</v>
      </c>
      <c r="L22" s="76">
        <v>75</v>
      </c>
      <c r="M22" s="76">
        <f>AVERAGE(J22:L22)</f>
        <v>70</v>
      </c>
      <c r="N22" s="75" t="b">
        <f>OR(I22="Target Met", M22&gt;95)</f>
        <v>0</v>
      </c>
      <c r="O22" s="57"/>
    </row>
    <row r="23" spans="1:15" x14ac:dyDescent="0.2">
      <c r="H23" s="59" t="s">
        <v>83</v>
      </c>
      <c r="I23" s="75" t="str">
        <f t="shared" ref="I23:I28" si="2">IF(M9&gt;N9, "Target Met", "Target Not Met")</f>
        <v>Target Met</v>
      </c>
      <c r="J23" s="76">
        <v>90</v>
      </c>
      <c r="K23" s="76">
        <v>95</v>
      </c>
      <c r="L23" s="76">
        <v>85</v>
      </c>
      <c r="M23" s="76">
        <f t="shared" ref="M23:M28" si="3">AVERAGE(J23:L23)</f>
        <v>90</v>
      </c>
      <c r="N23" s="75" t="b">
        <f t="shared" ref="N23:N28" si="4">OR(I23="Target Met", M23&gt;95)</f>
        <v>1</v>
      </c>
    </row>
    <row r="24" spans="1:15" x14ac:dyDescent="0.2">
      <c r="H24" s="59" t="s">
        <v>84</v>
      </c>
      <c r="I24" s="75" t="str">
        <f t="shared" si="2"/>
        <v>Target Not Met</v>
      </c>
      <c r="J24" s="76">
        <v>95</v>
      </c>
      <c r="K24" s="76">
        <v>95</v>
      </c>
      <c r="L24" s="76">
        <v>100</v>
      </c>
      <c r="M24" s="76">
        <f t="shared" si="3"/>
        <v>96.666666666666671</v>
      </c>
      <c r="N24" s="75" t="b">
        <f t="shared" si="4"/>
        <v>1</v>
      </c>
    </row>
    <row r="25" spans="1:15" x14ac:dyDescent="0.2">
      <c r="H25" s="59" t="s">
        <v>85</v>
      </c>
      <c r="I25" s="75" t="str">
        <f t="shared" si="2"/>
        <v>Target Met</v>
      </c>
      <c r="J25" s="76">
        <v>95</v>
      </c>
      <c r="K25" s="76">
        <v>85</v>
      </c>
      <c r="L25" s="76">
        <v>90</v>
      </c>
      <c r="M25" s="76">
        <f t="shared" si="3"/>
        <v>90</v>
      </c>
      <c r="N25" s="75" t="b">
        <f t="shared" si="4"/>
        <v>1</v>
      </c>
    </row>
    <row r="26" spans="1:15" x14ac:dyDescent="0.2">
      <c r="A26" s="67"/>
      <c r="B26" s="67"/>
      <c r="C26" s="67"/>
      <c r="D26" s="67"/>
      <c r="H26" s="59" t="s">
        <v>86</v>
      </c>
      <c r="I26" s="75" t="str">
        <f t="shared" si="2"/>
        <v>Target Met</v>
      </c>
      <c r="J26" s="76">
        <v>85</v>
      </c>
      <c r="K26" s="76">
        <v>80</v>
      </c>
      <c r="L26" s="76">
        <v>95</v>
      </c>
      <c r="M26" s="76">
        <f t="shared" si="3"/>
        <v>86.666666666666671</v>
      </c>
      <c r="N26" s="75" t="b">
        <f t="shared" si="4"/>
        <v>1</v>
      </c>
    </row>
    <row r="27" spans="1:15" x14ac:dyDescent="0.2">
      <c r="H27" s="59" t="s">
        <v>87</v>
      </c>
      <c r="I27" s="75" t="str">
        <f t="shared" si="2"/>
        <v>Target Met</v>
      </c>
      <c r="J27" s="76">
        <v>95</v>
      </c>
      <c r="K27" s="76">
        <v>100</v>
      </c>
      <c r="L27" s="76">
        <v>95</v>
      </c>
      <c r="M27" s="76">
        <f t="shared" si="3"/>
        <v>96.666666666666671</v>
      </c>
      <c r="N27" s="75" t="b">
        <f t="shared" si="4"/>
        <v>1</v>
      </c>
    </row>
    <row r="28" spans="1:15" x14ac:dyDescent="0.2">
      <c r="H28" s="59" t="s">
        <v>88</v>
      </c>
      <c r="I28" s="75" t="str">
        <f t="shared" si="2"/>
        <v>Target Not Met</v>
      </c>
      <c r="J28" s="76">
        <v>65</v>
      </c>
      <c r="K28" s="76">
        <v>95</v>
      </c>
      <c r="L28" s="76">
        <v>70</v>
      </c>
      <c r="M28" s="76">
        <f t="shared" si="3"/>
        <v>76.666666666666671</v>
      </c>
      <c r="N28" s="75" t="b">
        <f t="shared" si="4"/>
        <v>0</v>
      </c>
    </row>
    <row r="29" spans="1:15" ht="16" x14ac:dyDescent="0.25">
      <c r="H29" s="69"/>
      <c r="I29" s="69"/>
      <c r="J29" s="69"/>
      <c r="K29" s="69"/>
      <c r="L29" s="69"/>
      <c r="M29" s="69"/>
      <c r="N29" s="69"/>
      <c r="O29" s="41"/>
    </row>
    <row r="30" spans="1:15" x14ac:dyDescent="0.2">
      <c r="H30" s="59"/>
      <c r="I30" s="59"/>
      <c r="J30" s="59"/>
      <c r="K30" s="59"/>
      <c r="L30" s="59"/>
      <c r="M30" s="59"/>
      <c r="N30" s="59"/>
    </row>
    <row r="31" spans="1:15" ht="24" x14ac:dyDescent="0.3">
      <c r="H31" s="122" t="s">
        <v>98</v>
      </c>
      <c r="I31" s="122"/>
      <c r="J31" s="122"/>
      <c r="K31" s="122"/>
      <c r="L31" s="122"/>
      <c r="M31" s="122"/>
      <c r="N31" s="122"/>
    </row>
    <row r="32" spans="1:15" ht="24" x14ac:dyDescent="0.3">
      <c r="H32" s="63"/>
      <c r="I32" s="63"/>
      <c r="J32" s="59"/>
      <c r="K32" s="63"/>
      <c r="L32" s="63"/>
      <c r="M32" s="59"/>
      <c r="N32" s="59"/>
    </row>
    <row r="33" spans="8:14" x14ac:dyDescent="0.2">
      <c r="H33" s="65" t="s">
        <v>91</v>
      </c>
      <c r="I33" s="66" t="s">
        <v>81</v>
      </c>
      <c r="J33" s="66" t="s">
        <v>93</v>
      </c>
      <c r="K33" s="66" t="s">
        <v>94</v>
      </c>
      <c r="L33" s="66" t="s">
        <v>95</v>
      </c>
      <c r="M33" s="66" t="s">
        <v>97</v>
      </c>
      <c r="N33" s="66" t="s">
        <v>99</v>
      </c>
    </row>
    <row r="34" spans="8:14" x14ac:dyDescent="0.2">
      <c r="H34" s="59" t="s">
        <v>82</v>
      </c>
      <c r="I34" s="77" t="str">
        <f>IF(I22="Target Met", "20%", "0%")</f>
        <v>0%</v>
      </c>
      <c r="J34" s="78" t="str">
        <f>IF(J22&gt;=90,"20%",IF(J22&gt;=80,"15%",IF(J22&gt;=70,"10%",IF(J22&gt;=60,"5%","0%"))))</f>
        <v>5%</v>
      </c>
      <c r="K34" s="78" t="str">
        <f t="shared" ref="K34:L34" si="5">IF(K22&gt;=90,"20%",IF(K22&gt;=80,"15%",IF(K22&gt;=70,"10%",IF(K22&gt;=60,"5%","0%"))))</f>
        <v>10%</v>
      </c>
      <c r="L34" s="78" t="str">
        <f t="shared" si="5"/>
        <v>10%</v>
      </c>
      <c r="M34" s="78" t="str">
        <f>IF(N22,"20%","0%")</f>
        <v>0%</v>
      </c>
      <c r="N34" s="79">
        <f>I34+J34+K34+L34+M34</f>
        <v>0.25</v>
      </c>
    </row>
    <row r="35" spans="8:14" x14ac:dyDescent="0.2">
      <c r="H35" s="59" t="s">
        <v>83</v>
      </c>
      <c r="I35" s="77" t="str">
        <f t="shared" ref="I35:I40" si="6">IF(I23="Target Met", "20%", "0%")</f>
        <v>20%</v>
      </c>
      <c r="J35" s="78" t="str">
        <f t="shared" ref="J35:L40" si="7">IF(J23&gt;=90,"20%",IF(J23&gt;=80,"15%",IF(J23&gt;=70,"10%",IF(J23&gt;=60,"5%","0%"))))</f>
        <v>20%</v>
      </c>
      <c r="K35" s="78" t="str">
        <f t="shared" si="7"/>
        <v>20%</v>
      </c>
      <c r="L35" s="78" t="str">
        <f t="shared" si="7"/>
        <v>15%</v>
      </c>
      <c r="M35" s="78" t="str">
        <f t="shared" ref="M35:M40" si="8">IF(N23,"20%","0%")</f>
        <v>20%</v>
      </c>
      <c r="N35" s="79">
        <f t="shared" ref="N35:N40" si="9">I35+J35+K35+L35+M35</f>
        <v>0.95000000000000018</v>
      </c>
    </row>
    <row r="36" spans="8:14" x14ac:dyDescent="0.2">
      <c r="H36" s="59" t="s">
        <v>84</v>
      </c>
      <c r="I36" s="77" t="str">
        <f t="shared" si="6"/>
        <v>0%</v>
      </c>
      <c r="J36" s="78" t="str">
        <f t="shared" si="7"/>
        <v>20%</v>
      </c>
      <c r="K36" s="78" t="str">
        <f t="shared" si="7"/>
        <v>20%</v>
      </c>
      <c r="L36" s="78" t="str">
        <f t="shared" si="7"/>
        <v>20%</v>
      </c>
      <c r="M36" s="78" t="str">
        <f t="shared" si="8"/>
        <v>20%</v>
      </c>
      <c r="N36" s="79">
        <f t="shared" si="9"/>
        <v>0.8</v>
      </c>
    </row>
    <row r="37" spans="8:14" x14ac:dyDescent="0.2">
      <c r="H37" s="59" t="s">
        <v>85</v>
      </c>
      <c r="I37" s="77" t="str">
        <f t="shared" si="6"/>
        <v>20%</v>
      </c>
      <c r="J37" s="78" t="str">
        <f t="shared" si="7"/>
        <v>20%</v>
      </c>
      <c r="K37" s="78" t="str">
        <f t="shared" si="7"/>
        <v>15%</v>
      </c>
      <c r="L37" s="78" t="str">
        <f t="shared" si="7"/>
        <v>20%</v>
      </c>
      <c r="M37" s="78" t="str">
        <f t="shared" si="8"/>
        <v>20%</v>
      </c>
      <c r="N37" s="79">
        <f t="shared" si="9"/>
        <v>0.95</v>
      </c>
    </row>
    <row r="38" spans="8:14" x14ac:dyDescent="0.2">
      <c r="H38" s="59" t="s">
        <v>86</v>
      </c>
      <c r="I38" s="77" t="str">
        <f t="shared" si="6"/>
        <v>20%</v>
      </c>
      <c r="J38" s="78" t="str">
        <f t="shared" si="7"/>
        <v>15%</v>
      </c>
      <c r="K38" s="78" t="str">
        <f t="shared" si="7"/>
        <v>15%</v>
      </c>
      <c r="L38" s="78" t="str">
        <f t="shared" si="7"/>
        <v>20%</v>
      </c>
      <c r="M38" s="78" t="str">
        <f t="shared" si="8"/>
        <v>20%</v>
      </c>
      <c r="N38" s="79">
        <f t="shared" si="9"/>
        <v>0.89999999999999991</v>
      </c>
    </row>
    <row r="39" spans="8:14" x14ac:dyDescent="0.2">
      <c r="H39" s="59" t="s">
        <v>87</v>
      </c>
      <c r="I39" s="77" t="str">
        <f t="shared" si="6"/>
        <v>20%</v>
      </c>
      <c r="J39" s="78" t="str">
        <f t="shared" si="7"/>
        <v>20%</v>
      </c>
      <c r="K39" s="78" t="str">
        <f t="shared" si="7"/>
        <v>20%</v>
      </c>
      <c r="L39" s="78" t="str">
        <f t="shared" si="7"/>
        <v>20%</v>
      </c>
      <c r="M39" s="78" t="str">
        <f t="shared" si="8"/>
        <v>20%</v>
      </c>
      <c r="N39" s="79">
        <f t="shared" si="9"/>
        <v>1</v>
      </c>
    </row>
    <row r="40" spans="8:14" x14ac:dyDescent="0.2">
      <c r="H40" s="59" t="s">
        <v>88</v>
      </c>
      <c r="I40" s="77" t="str">
        <f t="shared" si="6"/>
        <v>0%</v>
      </c>
      <c r="J40" s="78" t="str">
        <f t="shared" si="7"/>
        <v>5%</v>
      </c>
      <c r="K40" s="78" t="str">
        <f t="shared" si="7"/>
        <v>20%</v>
      </c>
      <c r="L40" s="78" t="str">
        <f t="shared" si="7"/>
        <v>10%</v>
      </c>
      <c r="M40" s="78" t="str">
        <f t="shared" si="8"/>
        <v>0%</v>
      </c>
      <c r="N40" s="79">
        <f t="shared" si="9"/>
        <v>0.35</v>
      </c>
    </row>
    <row r="41" spans="8:14" x14ac:dyDescent="0.2">
      <c r="H41" s="69" t="s">
        <v>100</v>
      </c>
      <c r="I41" s="80">
        <v>0.2</v>
      </c>
      <c r="J41" s="80">
        <v>0.2</v>
      </c>
      <c r="K41" s="80">
        <v>0.2</v>
      </c>
      <c r="L41" s="80">
        <v>0.2</v>
      </c>
      <c r="M41" s="80">
        <v>0.2</v>
      </c>
      <c r="N41" s="80">
        <v>1</v>
      </c>
    </row>
    <row r="42" spans="8:14" x14ac:dyDescent="0.2">
      <c r="H42" s="1"/>
      <c r="I42" s="1"/>
      <c r="J42" s="1"/>
      <c r="K42" s="1"/>
      <c r="L42" s="1"/>
      <c r="M42" s="1"/>
      <c r="N42" s="1"/>
    </row>
    <row r="43" spans="8:14" x14ac:dyDescent="0.2">
      <c r="H43" s="1"/>
      <c r="I43" s="1"/>
      <c r="J43" s="1"/>
      <c r="K43" s="1"/>
      <c r="L43" s="1"/>
      <c r="M43" s="1"/>
      <c r="N43" s="1"/>
    </row>
    <row r="44" spans="8:14" x14ac:dyDescent="0.2">
      <c r="H44" s="1"/>
      <c r="I44" s="1"/>
      <c r="J44" s="1"/>
      <c r="K44" s="1"/>
      <c r="L44" s="1"/>
      <c r="M44" s="1"/>
      <c r="N44" s="1"/>
    </row>
    <row r="45" spans="8:14" x14ac:dyDescent="0.2">
      <c r="H45" s="1"/>
      <c r="I45" s="1"/>
      <c r="J45" s="1"/>
      <c r="K45" s="1"/>
      <c r="L45" s="1"/>
      <c r="M45" s="1"/>
      <c r="N45" s="1"/>
    </row>
    <row r="46" spans="8:14" x14ac:dyDescent="0.2">
      <c r="H46" s="1"/>
      <c r="I46" s="1"/>
      <c r="J46" s="1"/>
      <c r="K46" s="1"/>
      <c r="L46" s="1"/>
      <c r="M46" s="1"/>
      <c r="N46" s="1"/>
    </row>
    <row r="47" spans="8:14" x14ac:dyDescent="0.2">
      <c r="H47" s="1"/>
      <c r="I47" s="1"/>
      <c r="J47" s="1"/>
      <c r="K47" s="1"/>
      <c r="L47" s="1"/>
      <c r="M47" s="1"/>
      <c r="N47" s="1"/>
    </row>
    <row r="48" spans="8:14" x14ac:dyDescent="0.2">
      <c r="H48" s="1"/>
      <c r="I48" s="1"/>
      <c r="J48" s="1"/>
      <c r="K48" s="1"/>
      <c r="L48" s="1"/>
      <c r="M48" s="1"/>
      <c r="N48" s="1"/>
    </row>
    <row r="49" spans="8:14" x14ac:dyDescent="0.2">
      <c r="H49" s="1"/>
      <c r="I49" s="1"/>
      <c r="J49" s="1"/>
      <c r="K49" s="1"/>
      <c r="L49" s="1"/>
      <c r="M49" s="1"/>
      <c r="N49" s="1"/>
    </row>
    <row r="50" spans="8:14" x14ac:dyDescent="0.2">
      <c r="H50" s="1"/>
      <c r="I50" s="1"/>
      <c r="J50" s="1"/>
      <c r="K50" s="1"/>
      <c r="L50" s="1"/>
      <c r="M50" s="1"/>
      <c r="N50" s="1"/>
    </row>
  </sheetData>
  <mergeCells count="10">
    <mergeCell ref="B6:F6"/>
    <mergeCell ref="B7:F7"/>
    <mergeCell ref="H19:N19"/>
    <mergeCell ref="H31:N31"/>
    <mergeCell ref="B1:F1"/>
    <mergeCell ref="B2:F2"/>
    <mergeCell ref="B3:F3"/>
    <mergeCell ref="H3:N3"/>
    <mergeCell ref="B4:F4"/>
    <mergeCell ref="B5:F5"/>
  </mergeCells>
  <conditionalFormatting sqref="I8:L14">
    <cfRule type="top10" dxfId="4" priority="4" bottom="1" rank="10"/>
  </conditionalFormatting>
  <conditionalFormatting sqref="J22:M28">
    <cfRule type="iconSet" priority="1">
      <iconSet iconSet="3Symbols">
        <cfvo type="percent" val="0"/>
        <cfvo type="percent" val="33"/>
        <cfvo type="percent" val="67"/>
      </iconSet>
    </cfRule>
    <cfRule type="colorScale" priority="2">
      <colorScale>
        <cfvo type="min"/>
        <cfvo type="percentile" val="50"/>
        <cfvo type="max"/>
        <color rgb="FF63BE7B"/>
        <color rgb="FFFFEB84"/>
        <color rgb="FFF8696B"/>
      </colorScale>
    </cfRule>
    <cfRule type="cellIs" dxfId="3" priority="5" operator="lessThan">
      <formula>70</formula>
    </cfRule>
    <cfRule type="cellIs" dxfId="2" priority="6" operator="greaterThan">
      <formula>90</formula>
    </cfRule>
  </conditionalFormatting>
  <conditionalFormatting sqref="M8:M14">
    <cfRule type="dataBar" priority="3">
      <dataBar>
        <cfvo type="min"/>
        <cfvo type="max"/>
        <color rgb="FF638EC6"/>
      </dataBar>
      <extLst>
        <ext xmlns:x14="http://schemas.microsoft.com/office/spreadsheetml/2009/9/main" uri="{B025F937-C7B1-47D3-B67F-A62EFF666E3E}">
          <x14:id>{06466FB5-C2DB-0E49-BCCF-835F6F966DAD}</x14:id>
        </ext>
      </extLst>
    </cfRule>
    <cfRule type="expression" dxfId="1" priority="7">
      <formula>ISSUM(M8)</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06466FB5-C2DB-0E49-BCCF-835F6F966DAD}">
            <x14:dataBar minLength="0" maxLength="100" gradient="0">
              <x14:cfvo type="autoMin"/>
              <x14:cfvo type="autoMax"/>
              <x14:negativeFillColor rgb="FFFF0000"/>
              <x14:axisColor rgb="FF000000"/>
            </x14:dataBar>
          </x14:cfRule>
          <xm:sqref>M8:M14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B5A2-765E-E94E-8F25-FDEE4F711349}">
  <dimension ref="A1:S27"/>
  <sheetViews>
    <sheetView workbookViewId="0">
      <selection activeCell="B19" sqref="B19"/>
    </sheetView>
  </sheetViews>
  <sheetFormatPr baseColWidth="10" defaultColWidth="8.83203125" defaultRowHeight="15" x14ac:dyDescent="0.2"/>
  <cols>
    <col min="1" max="1" width="2.1640625" bestFit="1" customWidth="1"/>
    <col min="6" max="6" width="19.33203125" customWidth="1"/>
    <col min="8" max="8" width="12.83203125" style="81" customWidth="1"/>
    <col min="9" max="9" width="23" customWidth="1"/>
    <col min="10" max="10" width="13.5" customWidth="1"/>
    <col min="11" max="11" width="17" bestFit="1" customWidth="1"/>
    <col min="12" max="12" width="15.6640625" style="81" customWidth="1"/>
    <col min="13" max="13" width="12.33203125" style="81" customWidth="1"/>
    <col min="14" max="14" width="12.5" style="81" customWidth="1"/>
    <col min="15" max="15" width="13.5" style="81" customWidth="1"/>
    <col min="16" max="16" width="17.33203125" style="81" customWidth="1"/>
    <col min="17" max="18" width="13.33203125" style="81" bestFit="1" customWidth="1"/>
    <col min="19" max="19" width="15.33203125" bestFit="1" customWidth="1"/>
  </cols>
  <sheetData>
    <row r="1" spans="1:19" ht="16" thickBot="1" x14ac:dyDescent="0.25">
      <c r="B1" s="101" t="s">
        <v>21</v>
      </c>
      <c r="C1" s="101"/>
      <c r="D1" s="101"/>
      <c r="E1" s="101"/>
      <c r="F1" s="101"/>
    </row>
    <row r="2" spans="1:19" ht="19" customHeight="1" x14ac:dyDescent="0.2">
      <c r="A2" s="82">
        <v>1</v>
      </c>
      <c r="B2" s="127" t="s">
        <v>101</v>
      </c>
      <c r="C2" s="124"/>
      <c r="D2" s="124"/>
      <c r="E2" s="124"/>
      <c r="F2" s="125"/>
    </row>
    <row r="3" spans="1:19" ht="25" thickBot="1" x14ac:dyDescent="0.35">
      <c r="A3" s="64">
        <v>2</v>
      </c>
      <c r="B3" s="119" t="s">
        <v>102</v>
      </c>
      <c r="C3" s="120"/>
      <c r="D3" s="120"/>
      <c r="E3" s="120"/>
      <c r="F3" s="121"/>
      <c r="H3" s="126" t="s">
        <v>103</v>
      </c>
      <c r="I3" s="126"/>
      <c r="J3" s="126"/>
      <c r="K3" s="126"/>
      <c r="L3" s="126"/>
      <c r="M3" s="126"/>
      <c r="N3" s="126"/>
      <c r="O3" s="126"/>
      <c r="P3" s="126"/>
      <c r="Q3" s="83"/>
      <c r="R3" s="83"/>
      <c r="S3" s="83"/>
    </row>
    <row r="4" spans="1:19" ht="16" customHeight="1" x14ac:dyDescent="0.2">
      <c r="A4" s="1"/>
      <c r="B4" s="1"/>
      <c r="C4" s="1"/>
      <c r="D4" s="1"/>
      <c r="E4" s="1"/>
      <c r="F4" s="1"/>
    </row>
    <row r="5" spans="1:19" ht="16" x14ac:dyDescent="0.2">
      <c r="B5" s="1"/>
      <c r="C5" s="1"/>
      <c r="D5" s="1"/>
      <c r="E5" s="1"/>
      <c r="F5" s="1"/>
      <c r="H5" s="84" t="s">
        <v>29</v>
      </c>
      <c r="I5" s="84" t="s">
        <v>104</v>
      </c>
      <c r="J5" s="84" t="s">
        <v>105</v>
      </c>
      <c r="K5" s="84" t="s">
        <v>106</v>
      </c>
      <c r="L5" s="84" t="s">
        <v>107</v>
      </c>
      <c r="M5" s="84" t="s">
        <v>108</v>
      </c>
      <c r="N5" s="84" t="s">
        <v>109</v>
      </c>
      <c r="O5" s="84" t="s">
        <v>110</v>
      </c>
      <c r="P5" s="84" t="s">
        <v>111</v>
      </c>
      <c r="Q5"/>
      <c r="R5"/>
    </row>
    <row r="6" spans="1:19" x14ac:dyDescent="0.2">
      <c r="B6" s="1"/>
      <c r="C6" s="1"/>
      <c r="D6" s="1"/>
      <c r="E6" s="1"/>
      <c r="F6" s="1"/>
      <c r="H6" s="81" t="s">
        <v>112</v>
      </c>
      <c r="I6" t="s">
        <v>113</v>
      </c>
      <c r="J6" s="85" t="s">
        <v>114</v>
      </c>
      <c r="K6" t="s">
        <v>115</v>
      </c>
      <c r="L6" s="86">
        <v>161</v>
      </c>
      <c r="M6" s="87">
        <v>54.15</v>
      </c>
      <c r="N6" s="86">
        <v>4</v>
      </c>
      <c r="O6" s="87">
        <f>Table1[[#This Row],[Unit Price]]*Table1[[#This Row],[Units Sold]]</f>
        <v>216.6</v>
      </c>
      <c r="P6" s="88">
        <v>45101</v>
      </c>
      <c r="Q6"/>
      <c r="R6"/>
    </row>
    <row r="7" spans="1:19" x14ac:dyDescent="0.2">
      <c r="B7" s="1"/>
      <c r="C7" s="1"/>
      <c r="D7" s="1"/>
      <c r="E7" s="1"/>
      <c r="F7" s="1"/>
      <c r="H7" s="81" t="s">
        <v>116</v>
      </c>
      <c r="I7" t="s">
        <v>117</v>
      </c>
      <c r="J7" s="89" t="s">
        <v>118</v>
      </c>
      <c r="K7" t="s">
        <v>119</v>
      </c>
      <c r="L7" s="86">
        <v>272</v>
      </c>
      <c r="M7" s="87">
        <v>18.11</v>
      </c>
      <c r="N7" s="86">
        <v>97</v>
      </c>
      <c r="O7" s="87">
        <f>Table1[[#This Row],[Unit Price]]*Table1[[#This Row],[Units Sold]]</f>
        <v>1756.6699999999998</v>
      </c>
      <c r="P7" s="88">
        <v>44976</v>
      </c>
      <c r="Q7"/>
      <c r="R7"/>
    </row>
    <row r="8" spans="1:19" x14ac:dyDescent="0.2">
      <c r="H8" s="81" t="s">
        <v>120</v>
      </c>
      <c r="I8" t="s">
        <v>121</v>
      </c>
      <c r="J8" s="89" t="s">
        <v>118</v>
      </c>
      <c r="K8" t="s">
        <v>119</v>
      </c>
      <c r="L8" s="86">
        <v>169</v>
      </c>
      <c r="M8" s="87">
        <v>25.23</v>
      </c>
      <c r="N8" s="86">
        <v>37</v>
      </c>
      <c r="O8" s="87">
        <f>Table1[[#This Row],[Unit Price]]*Table1[[#This Row],[Units Sold]]</f>
        <v>933.51</v>
      </c>
      <c r="P8" s="88">
        <v>45051</v>
      </c>
      <c r="Q8"/>
      <c r="R8"/>
    </row>
    <row r="9" spans="1:19" x14ac:dyDescent="0.2">
      <c r="H9" s="81" t="s">
        <v>122</v>
      </c>
      <c r="I9" t="s">
        <v>123</v>
      </c>
      <c r="J9" s="89" t="s">
        <v>118</v>
      </c>
      <c r="K9" t="s">
        <v>124</v>
      </c>
      <c r="L9" s="86">
        <v>69</v>
      </c>
      <c r="M9" s="87">
        <v>50.42</v>
      </c>
      <c r="N9" s="86">
        <v>90</v>
      </c>
      <c r="O9" s="87">
        <f>Table1[[#This Row],[Unit Price]]*Table1[[#This Row],[Units Sold]]</f>
        <v>4537.8</v>
      </c>
      <c r="P9" s="88">
        <v>45122</v>
      </c>
      <c r="Q9"/>
      <c r="R9"/>
    </row>
    <row r="10" spans="1:19" x14ac:dyDescent="0.2">
      <c r="H10" s="81" t="s">
        <v>125</v>
      </c>
      <c r="I10" t="s">
        <v>126</v>
      </c>
      <c r="J10" s="89" t="s">
        <v>118</v>
      </c>
      <c r="K10" t="s">
        <v>119</v>
      </c>
      <c r="L10" s="86">
        <v>263</v>
      </c>
      <c r="M10" s="87">
        <v>65.180000000000007</v>
      </c>
      <c r="N10" s="86">
        <v>62</v>
      </c>
      <c r="O10" s="87">
        <f>Table1[[#This Row],[Unit Price]]*Table1[[#This Row],[Units Sold]]</f>
        <v>4041.1600000000003</v>
      </c>
      <c r="P10" s="88">
        <v>45018</v>
      </c>
      <c r="Q10"/>
      <c r="R10"/>
    </row>
    <row r="11" spans="1:19" x14ac:dyDescent="0.2">
      <c r="H11" s="81" t="s">
        <v>127</v>
      </c>
      <c r="I11" t="s">
        <v>128</v>
      </c>
      <c r="J11" s="89" t="s">
        <v>118</v>
      </c>
      <c r="K11" t="s">
        <v>129</v>
      </c>
      <c r="L11" s="86">
        <v>11</v>
      </c>
      <c r="M11" s="87">
        <v>79.989999999999995</v>
      </c>
      <c r="N11" s="86">
        <v>50</v>
      </c>
      <c r="O11" s="87">
        <f>Table1[[#This Row],[Unit Price]]*Table1[[#This Row],[Units Sold]]</f>
        <v>3999.4999999999995</v>
      </c>
      <c r="P11" s="88">
        <v>45126</v>
      </c>
      <c r="Q11"/>
      <c r="R11"/>
    </row>
    <row r="12" spans="1:19" x14ac:dyDescent="0.2">
      <c r="H12" s="81" t="s">
        <v>130</v>
      </c>
      <c r="I12" t="s">
        <v>131</v>
      </c>
      <c r="J12" s="90" t="s">
        <v>132</v>
      </c>
      <c r="K12" t="s">
        <v>115</v>
      </c>
      <c r="L12" s="86">
        <v>121</v>
      </c>
      <c r="M12" s="87">
        <v>27.99</v>
      </c>
      <c r="N12" s="86">
        <v>78</v>
      </c>
      <c r="O12" s="87">
        <f>Table1[[#This Row],[Unit Price]]*Table1[[#This Row],[Units Sold]]</f>
        <v>2183.2199999999998</v>
      </c>
      <c r="P12" s="88">
        <v>45183</v>
      </c>
      <c r="Q12"/>
      <c r="R12"/>
    </row>
    <row r="13" spans="1:19" x14ac:dyDescent="0.2">
      <c r="H13" s="81" t="s">
        <v>133</v>
      </c>
      <c r="I13" t="s">
        <v>134</v>
      </c>
      <c r="J13" s="90" t="s">
        <v>132</v>
      </c>
      <c r="K13" t="s">
        <v>129</v>
      </c>
      <c r="L13" s="86">
        <v>156</v>
      </c>
      <c r="M13" s="87">
        <v>58.05</v>
      </c>
      <c r="N13" s="86">
        <v>29</v>
      </c>
      <c r="O13" s="87">
        <f>Table1[[#This Row],[Unit Price]]*Table1[[#This Row],[Units Sold]]</f>
        <v>1683.4499999999998</v>
      </c>
      <c r="P13" s="88">
        <v>45114</v>
      </c>
      <c r="Q13"/>
      <c r="R13"/>
    </row>
    <row r="14" spans="1:19" x14ac:dyDescent="0.2">
      <c r="H14" s="81" t="s">
        <v>135</v>
      </c>
      <c r="I14" t="s">
        <v>136</v>
      </c>
      <c r="J14" s="90" t="s">
        <v>132</v>
      </c>
      <c r="K14" t="s">
        <v>129</v>
      </c>
      <c r="L14" s="86">
        <v>242</v>
      </c>
      <c r="M14" s="87">
        <v>120.23</v>
      </c>
      <c r="N14" s="86">
        <v>87</v>
      </c>
      <c r="O14" s="87">
        <f>Table1[[#This Row],[Unit Price]]*Table1[[#This Row],[Units Sold]]</f>
        <v>10460.01</v>
      </c>
      <c r="P14" s="88">
        <v>45201</v>
      </c>
      <c r="Q14"/>
      <c r="R14"/>
    </row>
    <row r="15" spans="1:19" x14ac:dyDescent="0.2">
      <c r="H15" s="81" t="s">
        <v>137</v>
      </c>
      <c r="I15" t="s">
        <v>138</v>
      </c>
      <c r="J15" s="91" t="s">
        <v>139</v>
      </c>
      <c r="K15" t="s">
        <v>124</v>
      </c>
      <c r="L15" s="86">
        <v>18</v>
      </c>
      <c r="M15" s="87">
        <v>9.99</v>
      </c>
      <c r="N15" s="86">
        <v>96</v>
      </c>
      <c r="O15" s="87">
        <f>Table1[[#This Row],[Unit Price]]*Table1[[#This Row],[Units Sold]]</f>
        <v>959.04</v>
      </c>
      <c r="P15" s="88">
        <v>45221</v>
      </c>
      <c r="Q15"/>
      <c r="R15"/>
    </row>
    <row r="16" spans="1:19" x14ac:dyDescent="0.2">
      <c r="H16" s="81" t="s">
        <v>140</v>
      </c>
      <c r="I16" t="s">
        <v>141</v>
      </c>
      <c r="J16" s="91" t="s">
        <v>139</v>
      </c>
      <c r="K16" t="s">
        <v>142</v>
      </c>
      <c r="L16" s="86">
        <v>53</v>
      </c>
      <c r="M16" s="87">
        <v>9.99</v>
      </c>
      <c r="N16" s="86">
        <v>29</v>
      </c>
      <c r="O16" s="87">
        <f>Table1[[#This Row],[Unit Price]]*Table1[[#This Row],[Units Sold]]</f>
        <v>289.70999999999998</v>
      </c>
      <c r="P16" s="88">
        <v>44943</v>
      </c>
      <c r="Q16"/>
      <c r="R16"/>
    </row>
    <row r="17" spans="8:19" x14ac:dyDescent="0.2">
      <c r="H17" s="81" t="s">
        <v>143</v>
      </c>
      <c r="I17" t="s">
        <v>144</v>
      </c>
      <c r="J17" s="91" t="s">
        <v>139</v>
      </c>
      <c r="K17" t="s">
        <v>142</v>
      </c>
      <c r="L17" s="86">
        <v>58</v>
      </c>
      <c r="M17" s="87">
        <v>9.99</v>
      </c>
      <c r="N17" s="86">
        <v>49</v>
      </c>
      <c r="O17" s="87">
        <f>Table1[[#This Row],[Unit Price]]*Table1[[#This Row],[Units Sold]]</f>
        <v>489.51</v>
      </c>
      <c r="P17" s="88">
        <v>45279</v>
      </c>
      <c r="Q17"/>
      <c r="R17"/>
    </row>
    <row r="18" spans="8:19" x14ac:dyDescent="0.2">
      <c r="H18" s="81" t="s">
        <v>145</v>
      </c>
      <c r="I18" t="s">
        <v>146</v>
      </c>
      <c r="J18" s="91" t="s">
        <v>139</v>
      </c>
      <c r="K18" t="s">
        <v>142</v>
      </c>
      <c r="L18" s="86">
        <v>61</v>
      </c>
      <c r="M18" s="87">
        <v>9.99</v>
      </c>
      <c r="N18" s="86">
        <v>81</v>
      </c>
      <c r="O18" s="87">
        <f>Table1[[#This Row],[Unit Price]]*Table1[[#This Row],[Units Sold]]</f>
        <v>809.19</v>
      </c>
      <c r="P18" s="88">
        <v>45115</v>
      </c>
      <c r="Q18"/>
      <c r="R18"/>
    </row>
    <row r="19" spans="8:19" x14ac:dyDescent="0.2">
      <c r="H19" s="81" t="s">
        <v>147</v>
      </c>
      <c r="I19" t="s">
        <v>148</v>
      </c>
      <c r="J19" s="91" t="s">
        <v>139</v>
      </c>
      <c r="K19" t="s">
        <v>142</v>
      </c>
      <c r="L19" s="86">
        <v>140</v>
      </c>
      <c r="M19" s="87">
        <v>9.99</v>
      </c>
      <c r="N19" s="86">
        <v>80</v>
      </c>
      <c r="O19" s="87">
        <f>Table1[[#This Row],[Unit Price]]*Table1[[#This Row],[Units Sold]]</f>
        <v>799.2</v>
      </c>
      <c r="P19" s="88">
        <v>45051</v>
      </c>
      <c r="Q19"/>
      <c r="R19"/>
    </row>
    <row r="20" spans="8:19" x14ac:dyDescent="0.2">
      <c r="H20" s="81" t="s">
        <v>149</v>
      </c>
      <c r="I20" t="s">
        <v>150</v>
      </c>
      <c r="J20" s="91" t="s">
        <v>139</v>
      </c>
      <c r="K20" t="s">
        <v>124</v>
      </c>
      <c r="L20" s="86">
        <v>149</v>
      </c>
      <c r="M20" s="87">
        <v>9.99</v>
      </c>
      <c r="N20" s="86">
        <v>97</v>
      </c>
      <c r="O20" s="87">
        <f>Table1[[#This Row],[Unit Price]]*Table1[[#This Row],[Units Sold]]</f>
        <v>969.03</v>
      </c>
      <c r="P20" s="88">
        <v>45183</v>
      </c>
      <c r="Q20"/>
      <c r="R20"/>
    </row>
    <row r="21" spans="8:19" x14ac:dyDescent="0.2">
      <c r="H21" s="81" t="s">
        <v>151</v>
      </c>
      <c r="I21" t="s">
        <v>152</v>
      </c>
      <c r="J21" s="92" t="s">
        <v>153</v>
      </c>
      <c r="K21" t="s">
        <v>154</v>
      </c>
      <c r="L21" s="86">
        <v>63</v>
      </c>
      <c r="M21" s="87">
        <v>29.04</v>
      </c>
      <c r="N21" s="86">
        <v>28</v>
      </c>
      <c r="O21" s="87">
        <f>Table1[[#This Row],[Unit Price]]*Table1[[#This Row],[Units Sold]]</f>
        <v>813.12</v>
      </c>
      <c r="P21" s="88">
        <v>45183</v>
      </c>
      <c r="Q21"/>
      <c r="R21"/>
    </row>
    <row r="22" spans="8:19" x14ac:dyDescent="0.2">
      <c r="H22" s="81" t="s">
        <v>155</v>
      </c>
      <c r="I22" t="s">
        <v>156</v>
      </c>
      <c r="J22" s="92" t="s">
        <v>153</v>
      </c>
      <c r="K22" t="s">
        <v>154</v>
      </c>
      <c r="L22" s="86">
        <v>160</v>
      </c>
      <c r="M22" s="87">
        <v>29.79</v>
      </c>
      <c r="N22" s="86">
        <v>37</v>
      </c>
      <c r="O22" s="87">
        <f>Table1[[#This Row],[Unit Price]]*Table1[[#This Row],[Units Sold]]</f>
        <v>1102.23</v>
      </c>
      <c r="P22" s="88">
        <v>45051</v>
      </c>
      <c r="Q22"/>
      <c r="R22"/>
    </row>
    <row r="23" spans="8:19" x14ac:dyDescent="0.2">
      <c r="H23" s="81" t="s">
        <v>157</v>
      </c>
      <c r="I23" t="s">
        <v>158</v>
      </c>
      <c r="J23" s="92" t="s">
        <v>153</v>
      </c>
      <c r="K23" t="s">
        <v>115</v>
      </c>
      <c r="L23" s="86">
        <v>217</v>
      </c>
      <c r="M23" s="87">
        <v>41.24</v>
      </c>
      <c r="N23" s="86">
        <v>50</v>
      </c>
      <c r="O23" s="87">
        <f>Table1[[#This Row],[Unit Price]]*Table1[[#This Row],[Units Sold]]</f>
        <v>2062</v>
      </c>
      <c r="P23" s="88">
        <v>44938</v>
      </c>
      <c r="Q23"/>
      <c r="R23"/>
    </row>
    <row r="24" spans="8:19" x14ac:dyDescent="0.2">
      <c r="H24" s="81" t="s">
        <v>159</v>
      </c>
      <c r="I24" t="s">
        <v>160</v>
      </c>
      <c r="J24" s="92" t="s">
        <v>153</v>
      </c>
      <c r="K24" t="s">
        <v>154</v>
      </c>
      <c r="L24" s="86">
        <v>46</v>
      </c>
      <c r="M24" s="87">
        <v>79.650000000000006</v>
      </c>
      <c r="N24" s="86">
        <v>51</v>
      </c>
      <c r="O24" s="87">
        <f>Table1[[#This Row],[Unit Price]]*Table1[[#This Row],[Units Sold]]</f>
        <v>4062.15</v>
      </c>
      <c r="P24" s="88">
        <v>45132</v>
      </c>
      <c r="Q24"/>
      <c r="R24"/>
    </row>
    <row r="25" spans="8:19" x14ac:dyDescent="0.2">
      <c r="H25" s="81" t="s">
        <v>161</v>
      </c>
      <c r="I25" t="s">
        <v>162</v>
      </c>
      <c r="J25" s="92" t="s">
        <v>153</v>
      </c>
      <c r="K25" t="s">
        <v>115</v>
      </c>
      <c r="L25" s="86">
        <v>108</v>
      </c>
      <c r="M25" s="87">
        <v>98.96</v>
      </c>
      <c r="N25" s="86">
        <v>78</v>
      </c>
      <c r="O25" s="87">
        <f>Table1[[#This Row],[Unit Price]]*Table1[[#This Row],[Units Sold]]</f>
        <v>7718.8799999999992</v>
      </c>
      <c r="P25" s="88">
        <v>45268</v>
      </c>
      <c r="R25"/>
    </row>
    <row r="26" spans="8:19" x14ac:dyDescent="0.2">
      <c r="J26" s="92"/>
      <c r="L26" s="86"/>
      <c r="M26" s="87"/>
      <c r="N26" s="86"/>
      <c r="O26" s="87">
        <f>Table1[[#This Row],[Unit Price]]*Table1[[#This Row],[Units Sold]]</f>
        <v>0</v>
      </c>
      <c r="P26" s="93"/>
      <c r="R26"/>
    </row>
    <row r="27" spans="8:19" x14ac:dyDescent="0.2">
      <c r="H27" s="81" t="s">
        <v>163</v>
      </c>
      <c r="J27" s="92"/>
      <c r="M27" s="87">
        <f>SUBTOTAL(101,Table1[Unit Price])</f>
        <v>41.898499999999999</v>
      </c>
      <c r="N27" s="86">
        <f>SUBTOTAL(104,Table1[Units Sold])</f>
        <v>97</v>
      </c>
      <c r="O27" s="87">
        <f>SUBTOTAL(109,Table1[[Revenue ]])</f>
        <v>49885.979999999996</v>
      </c>
      <c r="P27">
        <f>SUBTOTAL(103,Table1[Last Order Date])</f>
        <v>20</v>
      </c>
      <c r="S27" s="88"/>
    </row>
  </sheetData>
  <mergeCells count="4">
    <mergeCell ref="B1:F1"/>
    <mergeCell ref="B2:F2"/>
    <mergeCell ref="B3:F3"/>
    <mergeCell ref="H3:P3"/>
  </mergeCells>
  <conditionalFormatting sqref="F5:F7">
    <cfRule type="expression" dxfId="0" priority="2">
      <formula>ISSUM(F5)</formula>
    </cfRule>
  </conditionalFormatting>
  <conditionalFormatting sqref="L6:L26">
    <cfRule type="iconSet" priority="3">
      <iconSet iconSet="3Flags">
        <cfvo type="percent" val="0"/>
        <cfvo type="percent" val="33"/>
        <cfvo type="percent" val="67"/>
      </iconSet>
    </cfRule>
  </conditionalFormatting>
  <conditionalFormatting sqref="O6:O26">
    <cfRule type="dataBar" priority="1">
      <dataBar>
        <cfvo type="min"/>
        <cfvo type="max"/>
        <color rgb="FF008AEF"/>
      </dataBar>
      <extLst>
        <ext xmlns:x14="http://schemas.microsoft.com/office/spreadsheetml/2009/9/main" uri="{B025F937-C7B1-47D3-B67F-A62EFF666E3E}">
          <x14:id>{CBA7DBEA-B4CF-CB4C-8B23-6DD1059E2E5A}</x14:id>
        </ext>
      </extLst>
    </cfRule>
  </conditionalFormatting>
  <dataValidations count="1">
    <dataValidation type="date" allowBlank="1" showInputMessage="1" showErrorMessage="1" sqref="P6:P26" xr:uid="{3202DC54-334F-B642-B3E8-4A9FC7FDE128}">
      <formula1>44927</formula1>
      <formula2>45291</formula2>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BA7DBEA-B4CF-CB4C-8B23-6DD1059E2E5A}">
            <x14:dataBar minLength="0" maxLength="100" gradient="0">
              <x14:cfvo type="autoMin"/>
              <x14:cfvo type="autoMax"/>
              <x14:negativeFillColor rgb="FFFF0000"/>
              <x14:axisColor rgb="FF000000"/>
            </x14:dataBar>
          </x14:cfRule>
          <xm:sqref>O6:O26</xm:sqref>
        </x14:conditionalFormatting>
      </x14:conditionalFormattings>
    </ex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69358-5C9B-264A-A9B8-9AFA4047B966}">
  <dimension ref="A1:S34"/>
  <sheetViews>
    <sheetView tabSelected="1" workbookViewId="0">
      <selection activeCell="F27" sqref="F27"/>
    </sheetView>
  </sheetViews>
  <sheetFormatPr baseColWidth="10" defaultColWidth="8.83203125" defaultRowHeight="15" x14ac:dyDescent="0.2"/>
  <cols>
    <col min="1" max="1" width="2.1640625" bestFit="1" customWidth="1"/>
    <col min="6" max="6" width="25.6640625" customWidth="1"/>
    <col min="8" max="12" width="18.6640625" customWidth="1"/>
  </cols>
  <sheetData>
    <row r="1" spans="1:19" ht="16" thickBot="1" x14ac:dyDescent="0.25">
      <c r="A1" s="1"/>
      <c r="B1" s="101" t="s">
        <v>21</v>
      </c>
      <c r="C1" s="101"/>
      <c r="D1" s="101"/>
      <c r="E1" s="101"/>
      <c r="F1" s="101"/>
    </row>
    <row r="2" spans="1:19" ht="27" customHeight="1" x14ac:dyDescent="0.2">
      <c r="A2" s="82">
        <v>1</v>
      </c>
      <c r="B2" s="128" t="s">
        <v>164</v>
      </c>
      <c r="C2" s="129"/>
      <c r="D2" s="129"/>
      <c r="E2" s="129"/>
      <c r="F2" s="130"/>
    </row>
    <row r="3" spans="1:19" ht="25" thickBot="1" x14ac:dyDescent="0.35">
      <c r="A3" s="64">
        <v>2</v>
      </c>
      <c r="B3" s="131" t="s">
        <v>165</v>
      </c>
      <c r="C3" s="132"/>
      <c r="D3" s="132"/>
      <c r="E3" s="132"/>
      <c r="F3" s="133"/>
      <c r="H3" s="126" t="s">
        <v>166</v>
      </c>
      <c r="I3" s="126"/>
      <c r="J3" s="126"/>
      <c r="K3" s="126"/>
      <c r="L3" s="126"/>
      <c r="M3" s="83"/>
      <c r="N3" s="83"/>
      <c r="O3" s="83"/>
      <c r="P3" s="83"/>
      <c r="Q3" s="83"/>
      <c r="R3" s="83"/>
      <c r="S3" s="83"/>
    </row>
    <row r="4" spans="1:19" x14ac:dyDescent="0.2">
      <c r="H4" s="59"/>
      <c r="I4" s="59"/>
      <c r="J4" s="59"/>
      <c r="K4" s="59"/>
      <c r="L4" s="59"/>
    </row>
    <row r="5" spans="1:19" x14ac:dyDescent="0.2">
      <c r="H5" s="94" t="s">
        <v>167</v>
      </c>
      <c r="I5" s="94" t="s">
        <v>168</v>
      </c>
      <c r="J5" s="94" t="s">
        <v>169</v>
      </c>
      <c r="K5" s="66" t="s">
        <v>170</v>
      </c>
      <c r="L5" s="66" t="s">
        <v>171</v>
      </c>
    </row>
    <row r="6" spans="1:19" x14ac:dyDescent="0.2">
      <c r="H6" s="59" t="s">
        <v>172</v>
      </c>
      <c r="I6" s="68">
        <v>5185</v>
      </c>
      <c r="J6" s="68">
        <v>1500.45</v>
      </c>
      <c r="K6" s="68">
        <v>1255.48</v>
      </c>
      <c r="L6" s="68">
        <f t="shared" ref="L6:L17" si="0">I6-(J6+K6)</f>
        <v>2429.0699999999997</v>
      </c>
    </row>
    <row r="7" spans="1:19" x14ac:dyDescent="0.2">
      <c r="H7" s="59" t="s">
        <v>173</v>
      </c>
      <c r="I7" s="68">
        <v>3528</v>
      </c>
      <c r="J7" s="68">
        <v>1756.85</v>
      </c>
      <c r="K7" s="68">
        <v>1255.48</v>
      </c>
      <c r="L7" s="68">
        <f t="shared" si="0"/>
        <v>515.67000000000007</v>
      </c>
    </row>
    <row r="8" spans="1:19" x14ac:dyDescent="0.2">
      <c r="H8" s="59" t="s">
        <v>174</v>
      </c>
      <c r="I8" s="68">
        <v>3587</v>
      </c>
      <c r="J8" s="68">
        <v>1945.23</v>
      </c>
      <c r="K8" s="68">
        <v>1255.48</v>
      </c>
      <c r="L8" s="68">
        <f t="shared" si="0"/>
        <v>386.28999999999996</v>
      </c>
    </row>
    <row r="9" spans="1:19" x14ac:dyDescent="0.2">
      <c r="H9" s="59" t="s">
        <v>175</v>
      </c>
      <c r="I9" s="68">
        <v>3865</v>
      </c>
      <c r="J9" s="68">
        <v>1800.64</v>
      </c>
      <c r="K9" s="68">
        <v>1255.48</v>
      </c>
      <c r="L9" s="68">
        <f t="shared" si="0"/>
        <v>808.88000000000011</v>
      </c>
    </row>
    <row r="10" spans="1:19" x14ac:dyDescent="0.2">
      <c r="H10" s="59" t="s">
        <v>176</v>
      </c>
      <c r="I10" s="68">
        <v>3746</v>
      </c>
      <c r="J10" s="68">
        <v>1840.62</v>
      </c>
      <c r="K10" s="68">
        <v>1255.48</v>
      </c>
      <c r="L10" s="68">
        <f t="shared" si="0"/>
        <v>649.90000000000009</v>
      </c>
    </row>
    <row r="11" spans="1:19" x14ac:dyDescent="0.2">
      <c r="H11" s="59" t="s">
        <v>177</v>
      </c>
      <c r="I11" s="68">
        <v>4254</v>
      </c>
      <c r="J11" s="68">
        <v>1921.1</v>
      </c>
      <c r="K11" s="68">
        <v>1255.48</v>
      </c>
      <c r="L11" s="68">
        <f t="shared" si="0"/>
        <v>1077.42</v>
      </c>
    </row>
    <row r="12" spans="1:19" x14ac:dyDescent="0.2">
      <c r="H12" s="59" t="s">
        <v>178</v>
      </c>
      <c r="I12" s="68">
        <v>3468</v>
      </c>
      <c r="J12" s="68">
        <v>1874.16</v>
      </c>
      <c r="K12" s="68">
        <v>1255.48</v>
      </c>
      <c r="L12" s="68">
        <f t="shared" si="0"/>
        <v>338.35999999999967</v>
      </c>
    </row>
    <row r="13" spans="1:19" x14ac:dyDescent="0.2">
      <c r="H13" s="59" t="s">
        <v>179</v>
      </c>
      <c r="I13" s="68">
        <v>3215</v>
      </c>
      <c r="J13" s="68">
        <v>1564.29</v>
      </c>
      <c r="K13" s="68">
        <v>1255.48</v>
      </c>
      <c r="L13" s="68">
        <f t="shared" si="0"/>
        <v>395.23</v>
      </c>
    </row>
    <row r="14" spans="1:19" x14ac:dyDescent="0.2">
      <c r="H14" s="59" t="s">
        <v>180</v>
      </c>
      <c r="I14" s="68">
        <v>2421</v>
      </c>
      <c r="J14" s="68">
        <v>1743.5</v>
      </c>
      <c r="K14" s="68">
        <v>1255.48</v>
      </c>
      <c r="L14" s="68">
        <f t="shared" si="0"/>
        <v>-577.98</v>
      </c>
    </row>
    <row r="15" spans="1:19" x14ac:dyDescent="0.2">
      <c r="H15" s="59" t="s">
        <v>181</v>
      </c>
      <c r="I15" s="68">
        <v>4045</v>
      </c>
      <c r="J15" s="68">
        <v>1304.28</v>
      </c>
      <c r="K15" s="68">
        <v>1255.48</v>
      </c>
      <c r="L15" s="68">
        <f t="shared" si="0"/>
        <v>1485.2399999999998</v>
      </c>
    </row>
    <row r="16" spans="1:19" x14ac:dyDescent="0.2">
      <c r="H16" s="59" t="s">
        <v>182</v>
      </c>
      <c r="I16" s="68">
        <v>2350</v>
      </c>
      <c r="J16" s="68">
        <v>1703.82</v>
      </c>
      <c r="K16" s="68">
        <v>1255.48</v>
      </c>
      <c r="L16" s="68">
        <f t="shared" si="0"/>
        <v>-609.30000000000018</v>
      </c>
    </row>
    <row r="17" spans="8:12" x14ac:dyDescent="0.2">
      <c r="H17" s="59" t="s">
        <v>183</v>
      </c>
      <c r="I17" s="68">
        <v>5205</v>
      </c>
      <c r="J17" s="68">
        <v>1353.57</v>
      </c>
      <c r="K17" s="68">
        <v>1255.48</v>
      </c>
      <c r="L17" s="68">
        <f t="shared" si="0"/>
        <v>2595.9499999999998</v>
      </c>
    </row>
    <row r="18" spans="8:12" x14ac:dyDescent="0.2">
      <c r="H18" s="69" t="s">
        <v>89</v>
      </c>
      <c r="I18" s="95">
        <f>SUM(I6:I17)</f>
        <v>44869</v>
      </c>
      <c r="J18" s="70">
        <f t="shared" ref="J18:K18" si="1">SUM(J6:J17)</f>
        <v>20308.509999999998</v>
      </c>
      <c r="K18" s="70">
        <f t="shared" si="1"/>
        <v>15065.759999999997</v>
      </c>
      <c r="L18" s="70">
        <f>SUM(L6:L17)</f>
        <v>9494.73</v>
      </c>
    </row>
    <row r="21" spans="8:12" ht="16" x14ac:dyDescent="0.25">
      <c r="H21" s="96"/>
      <c r="I21" s="96"/>
      <c r="J21" s="96"/>
      <c r="K21" s="74"/>
      <c r="L21" s="74"/>
    </row>
    <row r="22" spans="8:12" x14ac:dyDescent="0.2">
      <c r="H22" s="1"/>
      <c r="I22" s="97"/>
      <c r="J22" s="97"/>
      <c r="K22" s="97"/>
      <c r="L22" s="97"/>
    </row>
    <row r="23" spans="8:12" x14ac:dyDescent="0.2">
      <c r="H23" s="1"/>
      <c r="I23" s="97"/>
      <c r="J23" s="97"/>
      <c r="K23" s="97"/>
      <c r="L23" s="97"/>
    </row>
    <row r="24" spans="8:12" x14ac:dyDescent="0.2">
      <c r="H24" s="1"/>
      <c r="I24" s="97"/>
      <c r="J24" s="97"/>
      <c r="K24" s="97"/>
      <c r="L24" s="97"/>
    </row>
    <row r="25" spans="8:12" x14ac:dyDescent="0.2">
      <c r="H25" s="1"/>
      <c r="I25" s="97"/>
      <c r="J25" s="97"/>
      <c r="K25" s="97"/>
      <c r="L25" s="97"/>
    </row>
    <row r="26" spans="8:12" x14ac:dyDescent="0.2">
      <c r="H26" s="1"/>
      <c r="I26" s="97"/>
      <c r="J26" s="97"/>
      <c r="K26" s="97"/>
      <c r="L26" s="97"/>
    </row>
    <row r="27" spans="8:12" x14ac:dyDescent="0.2">
      <c r="H27" s="1"/>
      <c r="I27" s="97"/>
      <c r="J27" s="97"/>
      <c r="K27" s="97"/>
      <c r="L27" s="97"/>
    </row>
    <row r="28" spans="8:12" x14ac:dyDescent="0.2">
      <c r="H28" s="1"/>
      <c r="I28" s="97"/>
      <c r="J28" s="97"/>
      <c r="K28" s="97"/>
      <c r="L28" s="97"/>
    </row>
    <row r="29" spans="8:12" x14ac:dyDescent="0.2">
      <c r="H29" s="1"/>
      <c r="I29" s="97"/>
      <c r="J29" s="97"/>
      <c r="K29" s="97"/>
      <c r="L29" s="97"/>
    </row>
    <row r="30" spans="8:12" x14ac:dyDescent="0.2">
      <c r="H30" s="1"/>
      <c r="I30" s="97"/>
      <c r="J30" s="97"/>
      <c r="K30" s="97"/>
      <c r="L30" s="97"/>
    </row>
    <row r="31" spans="8:12" x14ac:dyDescent="0.2">
      <c r="H31" s="1"/>
      <c r="I31" s="97"/>
      <c r="J31" s="97"/>
      <c r="K31" s="97"/>
      <c r="L31" s="97"/>
    </row>
    <row r="32" spans="8:12" x14ac:dyDescent="0.2">
      <c r="H32" s="1"/>
      <c r="I32" s="97"/>
      <c r="J32" s="97"/>
      <c r="K32" s="97"/>
      <c r="L32" s="97"/>
    </row>
    <row r="33" spans="8:12" x14ac:dyDescent="0.2">
      <c r="H33" s="1"/>
      <c r="I33" s="97"/>
      <c r="J33" s="97"/>
      <c r="K33" s="97"/>
      <c r="L33" s="97"/>
    </row>
    <row r="34" spans="8:12" ht="16" x14ac:dyDescent="0.25">
      <c r="H34" s="41"/>
      <c r="I34" s="98"/>
      <c r="J34" s="98"/>
      <c r="K34" s="98"/>
      <c r="L34" s="98"/>
    </row>
  </sheetData>
  <mergeCells count="4">
    <mergeCell ref="B1:F1"/>
    <mergeCell ref="B2:F2"/>
    <mergeCell ref="B3:F3"/>
    <mergeCell ref="H3:L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Section 2</vt:lpstr>
      <vt:lpstr>Section 3</vt:lpstr>
      <vt:lpstr>Section 4</vt:lpstr>
      <vt:lpstr>Section 5</vt:lpstr>
      <vt:lpstr>Section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tobias</dc:creator>
  <cp:lastModifiedBy>Sofia Piustonen</cp:lastModifiedBy>
  <dcterms:created xsi:type="dcterms:W3CDTF">2024-06-21T12:47:23Z</dcterms:created>
  <dcterms:modified xsi:type="dcterms:W3CDTF">2026-02-18T14:49:04Z</dcterms:modified>
</cp:coreProperties>
</file>